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kovit-my.sharepoint.com/personal/piia_kallas_paaste_ee/Documents/Documents/PÄA/TEGEVUSTOETUS 2024/"/>
    </mc:Choice>
  </mc:AlternateContent>
  <xr:revisionPtr revIDLastSave="428" documentId="8_{79A047A6-B61A-4F08-88A9-E91A50E8ED24}" xr6:coauthVersionLast="47" xr6:coauthVersionMax="47" xr10:uidLastSave="{2A50DF2E-B856-4A78-8156-5F37E4566658}"/>
  <bookViews>
    <workbookView xWindow="-110" yWindow="-110" windowWidth="19420" windowHeight="10300" activeTab="1" xr2:uid="{00000000-000D-0000-FFFF-FFFF00000000}"/>
  </bookViews>
  <sheets>
    <sheet name="Lisa 1 Tegevusaruanne" sheetId="4" r:id="rId1"/>
    <sheet name="Lisa 2 Finantsaruanne" sheetId="6" r:id="rId2"/>
  </sheets>
  <externalReferences>
    <externalReference r:id="rId3"/>
  </externalReference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Tegevusaruanne'!$A$19</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Tegevusaruanne'!$A$2:$L$25</definedName>
    <definedName name="Text125" localSheetId="0">'Lisa 1 Tegevusaruanne'!#REF!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0" i="6" l="1"/>
  <c r="Q70" i="6"/>
  <c r="L70" i="6"/>
  <c r="H66" i="6"/>
  <c r="H67" i="6"/>
  <c r="H68" i="6"/>
  <c r="I66" i="6"/>
  <c r="I67" i="6"/>
  <c r="I68" i="6"/>
  <c r="H47" i="6"/>
  <c r="H48" i="6"/>
  <c r="H49" i="6"/>
  <c r="H50" i="6"/>
  <c r="H51" i="6"/>
  <c r="H52" i="6"/>
  <c r="I52" i="6" s="1"/>
  <c r="H53" i="6"/>
  <c r="I53" i="6" s="1"/>
  <c r="I47" i="6"/>
  <c r="I48" i="6"/>
  <c r="I49" i="6"/>
  <c r="I50" i="6"/>
  <c r="I51" i="6"/>
  <c r="I54" i="6"/>
  <c r="N53" i="6"/>
  <c r="N52" i="6"/>
  <c r="N51" i="6"/>
  <c r="N50" i="6"/>
  <c r="N49" i="6"/>
  <c r="N48" i="6"/>
  <c r="N47" i="6"/>
  <c r="N68" i="6"/>
  <c r="N67" i="6"/>
  <c r="N66" i="6"/>
  <c r="J54" i="6" l="1"/>
  <c r="M70" i="6" l="1"/>
  <c r="G70" i="6"/>
  <c r="F7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54" i="6"/>
  <c r="N55" i="6"/>
  <c r="N56" i="6"/>
  <c r="N57" i="6"/>
  <c r="N58" i="6"/>
  <c r="N59" i="6"/>
  <c r="N60" i="6"/>
  <c r="N61" i="6"/>
  <c r="N62" i="6"/>
  <c r="N63" i="6"/>
  <c r="N64" i="6"/>
  <c r="N65" i="6"/>
  <c r="N69" i="6"/>
  <c r="N10" i="6"/>
  <c r="H11" i="6"/>
  <c r="I11" i="6" s="1"/>
  <c r="H12" i="6"/>
  <c r="I12" i="6" s="1"/>
  <c r="H13" i="6"/>
  <c r="I13" i="6" s="1"/>
  <c r="H14" i="6"/>
  <c r="I14" i="6" s="1"/>
  <c r="H15" i="6"/>
  <c r="I15" i="6" s="1"/>
  <c r="H16" i="6"/>
  <c r="I16" i="6" s="1"/>
  <c r="H17" i="6"/>
  <c r="I17" i="6" s="1"/>
  <c r="H18" i="6"/>
  <c r="I18" i="6" s="1"/>
  <c r="H19" i="6"/>
  <c r="I19" i="6" s="1"/>
  <c r="H20" i="6"/>
  <c r="I20" i="6" s="1"/>
  <c r="H21" i="6"/>
  <c r="I21" i="6" s="1"/>
  <c r="H22" i="6"/>
  <c r="I22" i="6" s="1"/>
  <c r="H23" i="6"/>
  <c r="I23" i="6" s="1"/>
  <c r="H24" i="6"/>
  <c r="I24" i="6"/>
  <c r="H25" i="6"/>
  <c r="I25" i="6" s="1"/>
  <c r="H26" i="6"/>
  <c r="I26" i="6" s="1"/>
  <c r="H27" i="6"/>
  <c r="I27" i="6" s="1"/>
  <c r="H28" i="6"/>
  <c r="I28" i="6" s="1"/>
  <c r="H29" i="6"/>
  <c r="I29" i="6" s="1"/>
  <c r="H30" i="6"/>
  <c r="I30" i="6" s="1"/>
  <c r="H31" i="6"/>
  <c r="I31" i="6" s="1"/>
  <c r="H32" i="6"/>
  <c r="I32" i="6" s="1"/>
  <c r="H33" i="6"/>
  <c r="I33" i="6"/>
  <c r="H34" i="6"/>
  <c r="I34" i="6" s="1"/>
  <c r="H35" i="6"/>
  <c r="I35" i="6" s="1"/>
  <c r="H36" i="6"/>
  <c r="I36" i="6" s="1"/>
  <c r="H37" i="6"/>
  <c r="I37" i="6" s="1"/>
  <c r="H38" i="6"/>
  <c r="I38" i="6" s="1"/>
  <c r="H39" i="6"/>
  <c r="I39" i="6" s="1"/>
  <c r="H40" i="6"/>
  <c r="I40" i="6" s="1"/>
  <c r="H41" i="6"/>
  <c r="I41" i="6" s="1"/>
  <c r="H42" i="6"/>
  <c r="I42" i="6"/>
  <c r="H43" i="6"/>
  <c r="I43" i="6" s="1"/>
  <c r="H44" i="6"/>
  <c r="I44" i="6" s="1"/>
  <c r="H45" i="6"/>
  <c r="I45" i="6" s="1"/>
  <c r="H46" i="6"/>
  <c r="I46" i="6" s="1"/>
  <c r="H54" i="6"/>
  <c r="H55" i="6"/>
  <c r="I55" i="6" s="1"/>
  <c r="H56" i="6"/>
  <c r="I56" i="6" s="1"/>
  <c r="H57" i="6"/>
  <c r="I57" i="6" s="1"/>
  <c r="H58" i="6"/>
  <c r="I58" i="6" s="1"/>
  <c r="H59" i="6"/>
  <c r="I59" i="6" s="1"/>
  <c r="H60" i="6"/>
  <c r="I60" i="6" s="1"/>
  <c r="H61" i="6"/>
  <c r="I61" i="6" s="1"/>
  <c r="H62" i="6"/>
  <c r="I62" i="6" s="1"/>
  <c r="H63" i="6"/>
  <c r="I63" i="6" s="1"/>
  <c r="H64" i="6"/>
  <c r="I64" i="6" s="1"/>
  <c r="H65" i="6"/>
  <c r="I65" i="6" s="1"/>
  <c r="H69" i="6"/>
  <c r="I69" i="6" s="1"/>
  <c r="H10" i="6"/>
  <c r="I10" i="6" s="1"/>
  <c r="F6" i="6"/>
  <c r="E6" i="6"/>
  <c r="D6" i="6"/>
  <c r="C6" i="6"/>
  <c r="A24" i="4"/>
  <c r="C78" i="6"/>
  <c r="C4" i="6"/>
  <c r="N70" i="6" l="1"/>
  <c r="I70" i="6"/>
  <c r="H70" i="6"/>
  <c r="F72" i="6"/>
  <c r="F7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0" authorId="1" shapeId="0" xr:uid="{00000000-0006-0000-0000-000002000000}">
      <text>
        <r>
          <rPr>
            <b/>
            <sz val="10"/>
            <color indexed="81"/>
            <rFont val="Tahoma"/>
            <family val="2"/>
            <charset val="186"/>
          </rPr>
          <t>Juhul kui oli erinevusi, toetuse saaja loetleb need erinevused ja põhjendab lühidalt</t>
        </r>
      </text>
    </comment>
    <comment ref="A22"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3"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[Lõimkommentaar]
Teie Exceli versioon võimaldab teil seda lõimkommentaari lugeda, ent kõik sellesse tehtud muudatused eemaldatakse, kui fail avatakse Exceli uuemas versioonis. Lisateavet leiate siit: https://go.microsoft.com/fwlink/?linkid=870924.
Kommentaar: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[Lõimkommentaar]
Teie Exceli versioon võimaldab teil seda lõimkommentaari lugeda, ent kõik sellesse tehtud muudatused eemaldatakse, kui fail avatakse Exceli uuemas versioonis. Lisateavet leiate siit: https://go.microsoft.com/fwlink/?linkid=870924.
Kommentaar: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71" authorId="5" shapeId="0" xr:uid="{1A6EE13D-63AA-433A-B066-A51A0591C230}">
      <text>
        <t>[Lõimkommentaar]
Teie Exceli versioon võimaldab teil seda lõimkommentaari lugeda, ent kõik sellesse tehtud muudatused eemaldatakse, kui fail avatakse Exceli uuemas versioonis. Lisateavet leiate siit: https://go.microsoft.com/fwlink/?linkid=870924.
Kommentaar:
    Kui toetuse summa kasutamine liigub ühest aruandeaastast teise, siis tehakse iga aasta kohta uus aruanne, kus näidatakse kasutamata toetuse eelmise aasta lõppjääki aruandeaasta algjäägina.</t>
      </text>
    </comment>
    <comment ref="C77"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<sst xmlns="http://schemas.openxmlformats.org/spreadsheetml/2006/main" count="329" uniqueCount="175">
  <si>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</si>
  <si>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</si>
  <si>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</si>
  <si>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</si>
  <si>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</si>
  <si>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</si>
  <si>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</si>
  <si>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</si>
  <si>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</si>
  <si>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</si>
  <si>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</si>
  <si>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</si>
  <si>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</si>
  <si>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</si>
  <si>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</si>
  <si>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</si>
  <si>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</si>
  <si>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</si>
  <si>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</si>
  <si>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</si>
  <si>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</si>
  <si>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</si>
  <si>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</si>
  <si>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</si>
  <si>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</si>
  <si>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</si>
  <si>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</si>
  <si>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</si>
  <si>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</si>
  <si>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</si>
  <si>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</si>
  <si>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</si>
  <si>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</si>
  <si>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</si>
  <si>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</si>
  <si>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</si>
  <si>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</si>
  <si>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</si>
  <si>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</si>
  <si>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</si>
  <si>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</si>
  <si>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</si>
  <si>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</si>
  <si>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</si>
  <si>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</si>
  <si>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</si>
  <si>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</si>
  <si>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</si>
  <si>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</si>
  <si>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</si>
  <si>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</si>
  <si>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</si>
  <si>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</si>
  <si>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</si>
  <si>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</si>
  <si>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</si>
  <si>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</si>
  <si>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</si>
  <si>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</si>
  <si>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</si>
  <si>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</si>
  <si>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</si>
  <si>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</si>
  <si>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</si>
  <si>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01.01.24-31.12.24</t>
  </si>
  <si>
    <t>PÄÄSTELIIT</t>
  </si>
  <si>
    <t>PIIA KALLAS</t>
  </si>
  <si>
    <t>JUHATUSE LIIGE</t>
  </si>
  <si>
    <t>+372 5274112</t>
  </si>
  <si>
    <t>piia@paasteliit.ee</t>
  </si>
  <si>
    <t>Päästeliidu põhikirjaliste tegevuste teostamine - Päästeliidu tegevuseks vajalike teenuste soetamine</t>
  </si>
  <si>
    <t>Päästeliit on soetatud teenuste abil saanud võimaldada oma liikmetele ning avalikkusele erinevaid siseturvalisuse alaseid tegevusi.</t>
  </si>
  <si>
    <t>Koolituste ja ürituste korraldamine liikmetele</t>
  </si>
  <si>
    <t>Liikmete teadmised ja oskused on täienenud</t>
  </si>
  <si>
    <t>Põhikiri</t>
  </si>
  <si>
    <t>Plaanitud tegevused on realiseeritud</t>
  </si>
  <si>
    <t>rent koos kõrvalkuludega</t>
  </si>
  <si>
    <t>HOL</t>
  </si>
  <si>
    <t>Amserv Auto AS</t>
  </si>
  <si>
    <t>autorent</t>
  </si>
  <si>
    <t>raamatupidamise teenus</t>
  </si>
  <si>
    <t>Gullfia OÜ</t>
  </si>
  <si>
    <t>Arve 13255</t>
  </si>
  <si>
    <t>Üldkoosolek</t>
  </si>
  <si>
    <t>Arve 11203</t>
  </si>
  <si>
    <t>Arve 11211</t>
  </si>
  <si>
    <t>Arve 11236</t>
  </si>
  <si>
    <t>Arve 11243</t>
  </si>
  <si>
    <t>Arve 11263</t>
  </si>
  <si>
    <t>Arve 11286</t>
  </si>
  <si>
    <t>Arve 11294</t>
  </si>
  <si>
    <t>Arve 11301</t>
  </si>
  <si>
    <t>Arve 11325</t>
  </si>
  <si>
    <t>Arve 11332</t>
  </si>
  <si>
    <t>Arve 11350</t>
  </si>
  <si>
    <t>Arve 11385</t>
  </si>
  <si>
    <t>1364384</t>
  </si>
  <si>
    <t>1366262</t>
  </si>
  <si>
    <t>1367723</t>
  </si>
  <si>
    <t>1370087</t>
  </si>
  <si>
    <t>1372154</t>
  </si>
  <si>
    <t>1374589</t>
  </si>
  <si>
    <t>1376161</t>
  </si>
  <si>
    <t>1378094</t>
  </si>
  <si>
    <t>1379682</t>
  </si>
  <si>
    <t>1381670</t>
  </si>
  <si>
    <t>1384032</t>
  </si>
  <si>
    <t>1386018</t>
  </si>
  <si>
    <t>24016</t>
  </si>
  <si>
    <t>24036</t>
  </si>
  <si>
    <t>24065</t>
  </si>
  <si>
    <t>24087</t>
  </si>
  <si>
    <t>24109</t>
  </si>
  <si>
    <t>24120</t>
  </si>
  <si>
    <t>Rebeberg OÜ</t>
  </si>
  <si>
    <t>24145</t>
  </si>
  <si>
    <t>24171</t>
  </si>
  <si>
    <t>24189</t>
  </si>
  <si>
    <t>240002</t>
  </si>
  <si>
    <t>240004</t>
  </si>
  <si>
    <t>240006</t>
  </si>
  <si>
    <t>240008</t>
  </si>
  <si>
    <t>Tallinna Tuletõrjeühing</t>
  </si>
  <si>
    <t>Garnet Grupp OÜ</t>
  </si>
  <si>
    <t>Ruumi rent</t>
  </si>
  <si>
    <t>Punane Ploom OÜ</t>
  </si>
  <si>
    <t>Sümboolika</t>
  </si>
  <si>
    <t>Forbio OÜ</t>
  </si>
  <si>
    <t>Koolitus</t>
  </si>
  <si>
    <t>Sisekaitseakadeemia</t>
  </si>
  <si>
    <t>Medivar</t>
  </si>
  <si>
    <t>Klick Eesti</t>
  </si>
  <si>
    <t>bürootarbed</t>
  </si>
  <si>
    <t>GPS Eesti OÜ</t>
  </si>
  <si>
    <t>varuelektroodid</t>
  </si>
  <si>
    <t>Esmaabi varustus</t>
  </si>
  <si>
    <t>Autosõit OÜ</t>
  </si>
  <si>
    <t>koolitus</t>
  </si>
  <si>
    <t>54219</t>
  </si>
  <si>
    <t>Servaregroup OÜ</t>
  </si>
  <si>
    <t>1055</t>
  </si>
  <si>
    <t>4Teams</t>
  </si>
  <si>
    <t>9509</t>
  </si>
  <si>
    <t>10649</t>
  </si>
  <si>
    <t>11358</t>
  </si>
  <si>
    <t>Telia Eesti AS</t>
  </si>
  <si>
    <t>sideteenus</t>
  </si>
  <si>
    <t>20240129519295</t>
  </si>
  <si>
    <t>20240733874575</t>
  </si>
  <si>
    <t>20240633247434</t>
  </si>
  <si>
    <t>20240532590402</t>
  </si>
  <si>
    <t>20240431820095</t>
  </si>
  <si>
    <t>20240230288428</t>
  </si>
  <si>
    <t>tööriided</t>
  </si>
  <si>
    <t>22401034</t>
  </si>
  <si>
    <t>1995</t>
  </si>
  <si>
    <t>240161</t>
  </si>
  <si>
    <t>240811</t>
  </si>
  <si>
    <t>1911</t>
  </si>
  <si>
    <t>11097854</t>
  </si>
  <si>
    <t>142861</t>
  </si>
  <si>
    <t>135157</t>
  </si>
  <si>
    <t>S24012239</t>
  </si>
  <si>
    <t>139659</t>
  </si>
  <si>
    <t>6.4-2.1/65ML</t>
  </si>
  <si>
    <t>20240331063953</t>
  </si>
  <si>
    <t>Rendikulu</t>
  </si>
  <si>
    <t>Autorent</t>
  </si>
  <si>
    <t>Sidekulu</t>
  </si>
  <si>
    <t>Raamatupidamise kulu</t>
  </si>
  <si>
    <t>Ruumirendikulu</t>
  </si>
  <si>
    <t>Üldkulu</t>
  </si>
  <si>
    <t>Koolituskulu</t>
  </si>
  <si>
    <t>Tööriidedkulu</t>
  </si>
  <si>
    <t>kulu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</si>
</sst>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
      <sz val="8"/>
      <name val="Arial"/>
      <charset val="186"/>
    </font>
    <font>
      <sz val="10"/>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05">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6" fillId="0" borderId="9" xfId="4" applyNumberFormat="1" applyFont="1" applyBorder="1"/>
    <xf numFmtId="2" fontId="6" fillId="0" borderId="10" xfId="4" applyNumberFormat="1" applyFont="1" applyBorder="1"/>
    <xf numFmtId="2" fontId="6" fillId="0" borderId="9"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0" fontId="20" fillId="4" borderId="0" xfId="4" applyFont="1" applyFill="1"/>
    <xf numFmtId="0" fontId="12" fillId="3" borderId="29"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6" fillId="0" borderId="0" xfId="4" applyNumberFormat="1" applyFont="1"/>
    <xf numFmtId="14" fontId="6" fillId="6" borderId="9" xfId="4" applyNumberFormat="1" applyFont="1" applyFill="1" applyBorder="1"/>
    <xf numFmtId="2" fontId="6" fillId="6" borderId="18" xfId="4" applyNumberFormat="1" applyFont="1" applyFill="1" applyBorder="1"/>
    <xf numFmtId="14" fontId="6" fillId="6" borderId="32" xfId="4" applyNumberFormat="1" applyFont="1" applyFill="1" applyBorder="1"/>
    <xf numFmtId="2" fontId="6" fillId="6" borderId="11"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14" fontId="20" fillId="4" borderId="0" xfId="4" applyNumberFormat="1" applyFont="1" applyFill="1"/>
    <xf numFmtId="0" fontId="24" fillId="0" borderId="3" xfId="0" applyFont="1" applyBorder="1"/>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6" xfId="4" applyFont="1" applyFill="1" applyBorder="1" applyAlignment="1">
      <alignment horizontal="center" wrapText="1"/>
    </xf>
    <xf numFmtId="3" fontId="11" fillId="0" borderId="5" xfId="4" applyNumberFormat="1" applyFont="1" applyBorder="1" applyAlignment="1">
      <alignment horizontal="center" wrapText="1"/>
    </xf>
    <xf numFmtId="0" fontId="11" fillId="0" borderId="6" xfId="4" applyFont="1" applyBorder="1" applyAlignment="1">
      <alignment horizontal="center" wrapText="1"/>
    </xf>
    <xf numFmtId="0" fontId="11" fillId="0" borderId="16" xfId="4" applyFont="1" applyBorder="1" applyAlignment="1">
      <alignment horizontal="center" wrapText="1"/>
    </xf>
    <xf numFmtId="0" fontId="9" fillId="2" borderId="35" xfId="4" applyFont="1" applyFill="1" applyBorder="1" applyAlignment="1">
      <alignment horizontal="center" wrapText="1"/>
    </xf>
    <xf numFmtId="0" fontId="9" fillId="2" borderId="8" xfId="4" applyFont="1" applyFill="1" applyBorder="1" applyAlignment="1">
      <alignment horizontal="center" wrapText="1"/>
    </xf>
    <xf numFmtId="0" fontId="9" fillId="2" borderId="17" xfId="4" applyFont="1" applyFill="1" applyBorder="1" applyAlignment="1">
      <alignment horizontal="center" wrapText="1"/>
    </xf>
    <xf numFmtId="3" fontId="13" fillId="0" borderId="3" xfId="4" applyNumberFormat="1" applyFont="1" applyBorder="1" applyAlignment="1">
      <alignment horizontal="center"/>
    </xf>
    <xf numFmtId="0" fontId="13" fillId="0" borderId="3" xfId="4" applyFont="1" applyBorder="1" applyAlignment="1">
      <alignment horizontal="center"/>
    </xf>
    <xf numFmtId="0" fontId="9" fillId="2" borderId="23" xfId="4"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6"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6"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6" xfId="3" applyNumberFormat="1" applyBorder="1" applyAlignment="1" applyProtection="1">
      <alignment horizontal="center" wrapText="1"/>
      <protection locked="0"/>
    </xf>
    <xf numFmtId="0" fontId="9" fillId="2" borderId="19" xfId="4" applyFont="1" applyFill="1" applyBorder="1" applyAlignment="1">
      <alignment horizontal="center" wrapText="1"/>
    </xf>
    <xf numFmtId="0" fontId="9" fillId="2" borderId="15" xfId="4" applyFont="1" applyFill="1" applyBorder="1" applyAlignment="1">
      <alignment horizontal="center" wrapText="1"/>
    </xf>
    <xf numFmtId="0" fontId="9" fillId="2" borderId="4" xfId="4" applyFont="1" applyFill="1" applyBorder="1" applyAlignment="1">
      <alignment horizontal="center" wrapText="1"/>
    </xf>
    <xf numFmtId="0" fontId="6" fillId="0" borderId="13" xfId="5" applyFont="1" applyBorder="1" applyAlignment="1">
      <alignment wrapText="1"/>
    </xf>
    <xf numFmtId="0" fontId="6" fillId="0" borderId="27" xfId="5" applyFont="1" applyBorder="1" applyAlignment="1">
      <alignment wrapText="1"/>
    </xf>
    <xf numFmtId="0" fontId="6" fillId="0" borderId="20" xfId="5" applyFont="1" applyBorder="1" applyAlignment="1">
      <alignment horizontal="center" vertical="center" wrapText="1"/>
    </xf>
    <xf numFmtId="0" fontId="6" fillId="0" borderId="21" xfId="5" applyFont="1" applyBorder="1" applyAlignment="1">
      <alignment horizontal="center" vertical="center" wrapText="1"/>
    </xf>
    <xf numFmtId="0" fontId="6" fillId="0" borderId="15" xfId="5" applyFont="1" applyBorder="1" applyAlignment="1">
      <alignment horizontal="center" vertical="center" wrapText="1"/>
    </xf>
    <xf numFmtId="14" fontId="6" fillId="0" borderId="27" xfId="5" applyNumberFormat="1" applyFont="1" applyBorder="1" applyAlignment="1">
      <alignment horizontal="center" vertical="center" wrapText="1"/>
    </xf>
    <xf numFmtId="0" fontId="6" fillId="0" borderId="14" xfId="5" applyFont="1" applyBorder="1" applyAlignment="1">
      <alignment horizontal="center" vertical="center" wrapText="1"/>
    </xf>
    <xf numFmtId="0" fontId="3" fillId="2" borderId="12"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8" xfId="5" applyFont="1" applyFill="1" applyBorder="1" applyAlignment="1">
      <alignment horizontal="center" wrapText="1"/>
    </xf>
    <xf numFmtId="0" fontId="9" fillId="2" borderId="31" xfId="4" applyFont="1" applyFill="1" applyBorder="1" applyAlignment="1">
      <alignment horizontal="center" wrapText="1"/>
    </xf>
    <xf numFmtId="0" fontId="9" fillId="2" borderId="25" xfId="4" applyFont="1" applyFill="1" applyBorder="1" applyAlignment="1">
      <alignment horizontal="center" wrapText="1"/>
    </xf>
    <xf numFmtId="0" fontId="9" fillId="2" borderId="30"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5" xfId="4" applyFont="1" applyBorder="1" applyAlignment="1">
      <alignment horizontal="center" wrapText="1"/>
    </xf>
    <xf numFmtId="0" fontId="11" fillId="0" borderId="4" xfId="4" applyFont="1" applyBorder="1" applyAlignment="1">
      <alignment horizontal="center" wrapText="1"/>
    </xf>
    <xf numFmtId="0" fontId="9" fillId="2" borderId="3" xfId="4" applyFont="1" applyFill="1" applyBorder="1" applyAlignment="1">
      <alignment horizontal="center" wrapText="1"/>
    </xf>
    <xf numFmtId="0" fontId="11" fillId="0" borderId="34"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10" fillId="0" borderId="23" xfId="4" applyFont="1" applyBorder="1" applyAlignment="1">
      <alignment horizontal="justify" vertical="top" wrapText="1"/>
    </xf>
    <xf numFmtId="0" fontId="10" fillId="0" borderId="6" xfId="4" applyFont="1" applyBorder="1" applyAlignment="1">
      <alignment horizontal="justify" vertical="top" wrapText="1"/>
    </xf>
    <xf numFmtId="0" fontId="10" fillId="0" borderId="16" xfId="4" applyFont="1" applyBorder="1" applyAlignment="1">
      <alignment horizontal="justify" vertical="top" wrapText="1"/>
    </xf>
    <xf numFmtId="0" fontId="7" fillId="2" borderId="23" xfId="4" applyFont="1" applyFill="1" applyBorder="1" applyAlignment="1">
      <alignment horizontal="left" wrapText="1"/>
    </xf>
    <xf numFmtId="0" fontId="7" fillId="2" borderId="6" xfId="4" applyFont="1" applyFill="1" applyBorder="1" applyAlignment="1">
      <alignment horizontal="left" wrapText="1"/>
    </xf>
    <xf numFmtId="0" fontId="7" fillId="2" borderId="16" xfId="4" applyFont="1" applyFill="1" applyBorder="1" applyAlignment="1">
      <alignment horizontal="left" wrapText="1"/>
    </xf>
    <xf numFmtId="0" fontId="7" fillId="5" borderId="23"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6"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16"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6" xfId="4" applyFont="1" applyBorder="1" applyAlignment="1">
      <alignment horizontal="center" shrinkToFit="1"/>
    </xf>
    <xf numFmtId="0" fontId="7" fillId="2" borderId="12" xfId="4" applyFont="1" applyFill="1" applyBorder="1" applyAlignment="1">
      <alignment horizontal="left" wrapText="1"/>
    </xf>
    <xf numFmtId="0" fontId="7" fillId="2" borderId="3" xfId="4" applyFont="1" applyFill="1" applyBorder="1" applyAlignment="1">
      <alignment horizontal="left" wrapText="1"/>
    </xf>
    <xf numFmtId="0" fontId="7" fillId="2" borderId="28" xfId="4" applyFont="1" applyFill="1" applyBorder="1" applyAlignment="1">
      <alignment horizontal="left" wrapText="1"/>
    </xf>
    <xf numFmtId="0" fontId="7" fillId="0" borderId="23"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6" xfId="4" applyFont="1" applyBorder="1" applyAlignment="1">
      <alignment horizontal="left" vertical="top" wrapText="1"/>
    </xf>
    <xf numFmtId="0" fontId="9" fillId="0" borderId="23" xfId="4" applyFont="1" applyBorder="1" applyAlignment="1">
      <alignment horizontal="justify" vertical="top" wrapText="1"/>
    </xf>
    <xf numFmtId="0" fontId="9" fillId="0" borderId="6" xfId="4" applyFont="1" applyBorder="1" applyAlignment="1">
      <alignment horizontal="justify" vertical="top" wrapText="1"/>
    </xf>
    <xf numFmtId="0" fontId="9" fillId="0" borderId="16" xfId="4" applyFont="1" applyBorder="1" applyAlignment="1">
      <alignment horizontal="justify" vertical="top" wrapText="1"/>
    </xf>
    <xf numFmtId="0" fontId="9" fillId="2" borderId="24" xfId="4" applyFont="1" applyFill="1" applyBorder="1" applyAlignment="1">
      <alignment vertical="top" wrapText="1"/>
    </xf>
    <xf numFmtId="0" fontId="9" fillId="2" borderId="25" xfId="4" applyFont="1" applyFill="1" applyBorder="1" applyAlignment="1">
      <alignment vertical="top" wrapText="1"/>
    </xf>
    <xf numFmtId="0" fontId="9" fillId="2" borderId="30" xfId="4" applyFont="1" applyFill="1" applyBorder="1" applyAlignment="1">
      <alignment vertical="top" wrapText="1"/>
    </xf>
    <xf numFmtId="0" fontId="9" fillId="2" borderId="31" xfId="4" applyFont="1" applyFill="1" applyBorder="1" applyAlignment="1">
      <alignment vertical="top" wrapText="1"/>
    </xf>
    <xf numFmtId="0" fontId="9" fillId="2" borderId="26" xfId="4" applyFont="1" applyFill="1" applyBorder="1" applyAlignment="1">
      <alignment vertical="top" wrapText="1"/>
    </xf>
    <xf numFmtId="49" fontId="7" fillId="0" borderId="20" xfId="4" applyNumberFormat="1" applyFont="1" applyBorder="1" applyAlignment="1" applyProtection="1">
      <alignment horizontal="center" wrapText="1"/>
      <protection locked="0"/>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0" fontId="3" fillId="0" borderId="0" xfId="4" applyFont="1" applyAlignment="1">
      <alignment wrapText="1"/>
    </xf>
    <xf numFmtId="0" fontId="9" fillId="2" borderId="23"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6" xfId="4" applyFont="1" applyFill="1" applyBorder="1" applyAlignment="1">
      <alignment horizontal="center" vertical="center" wrapText="1"/>
    </xf>
    <xf numFmtId="164" fontId="11" fillId="0" borderId="23"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3"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6" xfId="4" applyNumberFormat="1" applyFont="1" applyFill="1" applyBorder="1" applyAlignment="1">
      <alignment horizontal="center" vertic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3" xfId="4" applyFont="1" applyBorder="1" applyAlignment="1">
      <alignment horizontal="left" wrapText="1"/>
    </xf>
    <xf numFmtId="0" fontId="6" fillId="0" borderId="0" xfId="4" applyFont="1" applyAlignment="1">
      <alignment horizontal="left"/>
    </xf>
    <xf numFmtId="0" fontId="6" fillId="0" borderId="33" xfId="4" applyFont="1" applyBorder="1" applyAlignment="1">
      <alignment horizontal="left"/>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7"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cellXfs>
  <cellStyles count="6">
    <cellStyle name="Hüperlink" xfId="3" builtinId="8"/>
    <cellStyle name="Hüperlink 2" xfId="1" xr:uid="{00000000-0005-0000-0000-000000000000}"/>
    <cellStyle name="Hüperlink 3" xfId="2" xr:uid="{00000000-0005-0000-0000-000001000000}"/>
    <cellStyle name="Normaallaad" xfId="0" builtinId="0"/>
    <cellStyle name="Normaallaad 2" xfId="4" xr:uid="{00000000-0005-0000-0000-000003000000}"/>
    <cellStyle name="Normaallaad 3" xfId="5"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kovit-my.sharepoint.com/personal/piia_kallas_paaste_ee/Documents/Documents/RAAMATUPIDAMINE/ARUANDED/2024/Ostuarved%2024.xlsx" TargetMode="External"/><Relationship Id="rId1" Type="http://schemas.openxmlformats.org/officeDocument/2006/relationships/externalLinkPath" Target="/personal/piia_kallas_paaste_ee/Documents/Documents/RAAMATUPIDAMINE/ARUANDED/2024/Ostuarved%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stuarvete nimekiri"/>
      <sheetName val="Leht1"/>
    </sheetNames>
    <sheetDataSet>
      <sheetData sheetId="0">
        <row r="15">
          <cell r="D15" t="str">
            <v>LaSpa Group OÜ</v>
          </cell>
        </row>
      </sheetData>
      <sheetData sheetId="1"/>
    </sheetDataSet>
  </externalBook>
</externalLink>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71"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piia@paasteliit.e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showRowColHeaders="0" view="pageLayout" topLeftCell="A19" zoomScale="120" zoomScaleNormal="100" zoomScalePageLayoutView="120" workbookViewId="0">
      <selection activeCell="I3" sqref="I3:L3"/>
    </sheetView>
  </sheetViews>
  <sheetFormatPr defaultColWidth="9.1796875" defaultRowHeight="14" x14ac:dyDescent="0.3"/>
  <cols>
    <col min="1" max="1" width="8.26953125" style="1" customWidth="1"/>
    <col min="2" max="2" width="8.1796875" style="1" customWidth="1"/>
    <col min="3" max="3" width="11.453125" style="1" customWidth="1"/>
    <col min="4" max="4" width="12.26953125" style="1" customWidth="1"/>
    <col min="5" max="5" width="6.7265625" style="1" customWidth="1"/>
    <col min="6" max="6" width="4.1796875" style="1" customWidth="1"/>
    <col min="7" max="7" width="6.7265625" style="1" customWidth="1"/>
    <col min="8" max="8" width="6.1796875" style="1" customWidth="1"/>
    <col min="9" max="9" width="4.26953125" style="1" customWidth="1"/>
    <col min="10" max="10" width="6.1796875" style="1" customWidth="1"/>
    <col min="11" max="11" width="12.1796875" style="1" customWidth="1"/>
    <col min="12" max="12" width="10.1796875" style="1" customWidth="1"/>
    <col min="13" max="16384" width="9.1796875" style="1"/>
  </cols>
  <sheetData>
    <row r="1" spans="1:18" ht="14.5" thickBot="1" x14ac:dyDescent="0.35">
      <c r="A1" s="53" t="s">
        <v>53</v>
      </c>
    </row>
    <row r="2" spans="1:18" ht="16.5" customHeight="1" x14ac:dyDescent="0.3">
      <c r="A2" s="102" t="s">
        <v>12</v>
      </c>
      <c r="B2" s="102"/>
      <c r="C2" s="102"/>
      <c r="D2" s="102"/>
      <c r="E2" s="102"/>
      <c r="F2" s="94" t="s">
        <v>29</v>
      </c>
      <c r="G2" s="95"/>
      <c r="H2" s="96"/>
      <c r="I2" s="94" t="s">
        <v>50</v>
      </c>
      <c r="J2" s="95"/>
      <c r="K2" s="95"/>
      <c r="L2" s="96"/>
    </row>
    <row r="3" spans="1:18" ht="25.5" customHeight="1" x14ac:dyDescent="0.3">
      <c r="A3" s="103" t="s">
        <v>65</v>
      </c>
      <c r="B3" s="104"/>
      <c r="C3" s="104"/>
      <c r="D3" s="104"/>
      <c r="E3" s="105"/>
      <c r="F3" s="97">
        <v>80302703</v>
      </c>
      <c r="G3" s="98"/>
      <c r="H3" s="99"/>
      <c r="I3" s="100" t="s">
        <v>164</v>
      </c>
      <c r="J3" s="60"/>
      <c r="K3" s="60"/>
      <c r="L3" s="101"/>
    </row>
    <row r="4" spans="1:18" ht="25.5" customHeight="1" x14ac:dyDescent="0.3">
      <c r="A4" s="62" t="s">
        <v>63</v>
      </c>
      <c r="B4" s="63"/>
      <c r="C4" s="63"/>
      <c r="D4" s="63"/>
      <c r="E4" s="64"/>
      <c r="F4" s="56" t="s">
        <v>62</v>
      </c>
      <c r="G4" s="57"/>
      <c r="H4" s="57"/>
      <c r="I4" s="57"/>
      <c r="J4" s="57"/>
      <c r="K4" s="57"/>
      <c r="L4" s="58"/>
    </row>
    <row r="5" spans="1:18" ht="25.5" customHeight="1" x14ac:dyDescent="0.3">
      <c r="A5" s="65">
        <v>45000</v>
      </c>
      <c r="B5" s="66"/>
      <c r="C5" s="66"/>
      <c r="D5" s="66"/>
      <c r="E5" s="66"/>
      <c r="F5" s="59">
        <v>45000</v>
      </c>
      <c r="G5" s="60"/>
      <c r="H5" s="60"/>
      <c r="I5" s="60"/>
      <c r="J5" s="60"/>
      <c r="K5" s="60"/>
      <c r="L5" s="61"/>
    </row>
    <row r="6" spans="1:18" s="2" customFormat="1" ht="29.25" customHeight="1" x14ac:dyDescent="0.3">
      <c r="A6" s="152" t="s">
        <v>11</v>
      </c>
      <c r="B6" s="116"/>
      <c r="C6" s="117"/>
      <c r="D6" s="116" t="s">
        <v>10</v>
      </c>
      <c r="E6" s="116"/>
      <c r="F6" s="117"/>
      <c r="G6" s="115" t="s">
        <v>24</v>
      </c>
      <c r="H6" s="116"/>
      <c r="I6" s="116"/>
      <c r="J6" s="117"/>
      <c r="K6" s="116" t="s">
        <v>9</v>
      </c>
      <c r="L6" s="118"/>
      <c r="M6" s="144"/>
      <c r="N6" s="144"/>
      <c r="O6" s="144"/>
      <c r="P6" s="144"/>
      <c r="Q6" s="144"/>
      <c r="R6" s="144"/>
    </row>
    <row r="7" spans="1:18" x14ac:dyDescent="0.3">
      <c r="A7" s="148">
        <v>45292</v>
      </c>
      <c r="B7" s="149"/>
      <c r="C7" s="150"/>
      <c r="D7" s="151">
        <v>45657</v>
      </c>
      <c r="E7" s="149"/>
      <c r="F7" s="150"/>
      <c r="G7" s="119">
        <v>45672</v>
      </c>
      <c r="H7" s="120"/>
      <c r="I7" s="120"/>
      <c r="J7" s="121"/>
      <c r="K7" s="122" t="s">
        <v>64</v>
      </c>
      <c r="L7" s="123"/>
    </row>
    <row r="8" spans="1:18" ht="30.75" customHeight="1" x14ac:dyDescent="0.3">
      <c r="A8" s="145" t="s">
        <v>42</v>
      </c>
      <c r="B8" s="146"/>
      <c r="C8" s="146"/>
      <c r="D8" s="146"/>
      <c r="E8" s="146"/>
      <c r="F8" s="146"/>
      <c r="G8" s="146"/>
      <c r="H8" s="146"/>
      <c r="I8" s="146"/>
      <c r="J8" s="146"/>
      <c r="K8" s="146"/>
      <c r="L8" s="147"/>
    </row>
    <row r="9" spans="1:18" ht="36" customHeight="1" x14ac:dyDescent="0.3">
      <c r="A9" s="133"/>
      <c r="B9" s="134"/>
      <c r="C9" s="134"/>
      <c r="D9" s="134"/>
      <c r="E9" s="134"/>
      <c r="F9" s="134"/>
      <c r="G9" s="134"/>
      <c r="H9" s="134"/>
      <c r="I9" s="134"/>
      <c r="J9" s="134"/>
      <c r="K9" s="134"/>
      <c r="L9" s="135"/>
    </row>
    <row r="10" spans="1:18" ht="30.75" customHeight="1" x14ac:dyDescent="0.3">
      <c r="A10" s="67" t="s">
        <v>37</v>
      </c>
      <c r="B10" s="57"/>
      <c r="C10" s="57"/>
      <c r="D10" s="57"/>
      <c r="E10" s="57"/>
      <c r="F10" s="57"/>
      <c r="G10" s="57"/>
      <c r="H10" s="57"/>
      <c r="I10" s="57"/>
      <c r="J10" s="57"/>
      <c r="K10" s="57"/>
      <c r="L10" s="58"/>
    </row>
    <row r="11" spans="1:18" x14ac:dyDescent="0.3">
      <c r="A11" s="67" t="s">
        <v>32</v>
      </c>
      <c r="B11" s="79"/>
      <c r="C11" s="68" t="s">
        <v>66</v>
      </c>
      <c r="D11" s="69"/>
      <c r="E11" s="69"/>
      <c r="F11" s="69"/>
      <c r="G11" s="69"/>
      <c r="H11" s="69"/>
      <c r="I11" s="69"/>
      <c r="J11" s="69"/>
      <c r="K11" s="69"/>
      <c r="L11" s="70"/>
    </row>
    <row r="12" spans="1:18" x14ac:dyDescent="0.3">
      <c r="A12" s="67" t="s">
        <v>33</v>
      </c>
      <c r="B12" s="79"/>
      <c r="C12" s="68" t="s">
        <v>67</v>
      </c>
      <c r="D12" s="69"/>
      <c r="E12" s="69"/>
      <c r="F12" s="69"/>
      <c r="G12" s="69"/>
      <c r="H12" s="69"/>
      <c r="I12" s="69"/>
      <c r="J12" s="69"/>
      <c r="K12" s="69"/>
      <c r="L12" s="70"/>
    </row>
    <row r="13" spans="1:18" x14ac:dyDescent="0.3">
      <c r="A13" s="67" t="s">
        <v>34</v>
      </c>
      <c r="B13" s="79"/>
      <c r="C13" s="71" t="s">
        <v>68</v>
      </c>
      <c r="D13" s="72"/>
      <c r="E13" s="72"/>
      <c r="F13" s="72"/>
      <c r="G13" s="72"/>
      <c r="H13" s="72"/>
      <c r="I13" s="72"/>
      <c r="J13" s="72"/>
      <c r="K13" s="72"/>
      <c r="L13" s="73"/>
    </row>
    <row r="14" spans="1:18" x14ac:dyDescent="0.3">
      <c r="A14" s="67" t="s">
        <v>35</v>
      </c>
      <c r="B14" s="79"/>
      <c r="C14" s="74" t="s">
        <v>69</v>
      </c>
      <c r="D14" s="75"/>
      <c r="E14" s="75"/>
      <c r="F14" s="75"/>
      <c r="G14" s="75"/>
      <c r="H14" s="75"/>
      <c r="I14" s="75"/>
      <c r="J14" s="75"/>
      <c r="K14" s="75"/>
      <c r="L14" s="76"/>
    </row>
    <row r="15" spans="1:18" ht="15.75" customHeight="1" thickBot="1" x14ac:dyDescent="0.35">
      <c r="A15" s="77" t="s">
        <v>36</v>
      </c>
      <c r="B15" s="78"/>
      <c r="C15" s="141" t="s">
        <v>74</v>
      </c>
      <c r="D15" s="142"/>
      <c r="E15" s="142"/>
      <c r="F15" s="142"/>
      <c r="G15" s="142"/>
      <c r="H15" s="142"/>
      <c r="I15" s="142"/>
      <c r="J15" s="142"/>
      <c r="K15" s="142"/>
      <c r="L15" s="143"/>
    </row>
    <row r="16" spans="1:18" ht="40.5" customHeight="1" x14ac:dyDescent="0.3">
      <c r="A16" s="136" t="s">
        <v>8</v>
      </c>
      <c r="B16" s="137"/>
      <c r="C16" s="137" t="s">
        <v>7</v>
      </c>
      <c r="D16" s="137"/>
      <c r="E16" s="137"/>
      <c r="F16" s="138"/>
      <c r="G16" s="139" t="s">
        <v>6</v>
      </c>
      <c r="H16" s="137"/>
      <c r="I16" s="137" t="s">
        <v>5</v>
      </c>
      <c r="J16" s="137"/>
      <c r="K16" s="137"/>
      <c r="L16" s="140"/>
    </row>
    <row r="17" spans="1:12" s="37" customFormat="1" ht="38.15" customHeight="1" x14ac:dyDescent="0.3">
      <c r="A17" s="127" t="s">
        <v>70</v>
      </c>
      <c r="B17" s="128"/>
      <c r="C17" s="128"/>
      <c r="D17" s="128"/>
      <c r="E17" s="128"/>
      <c r="F17" s="129"/>
      <c r="G17" s="130" t="s">
        <v>71</v>
      </c>
      <c r="H17" s="131"/>
      <c r="I17" s="131"/>
      <c r="J17" s="131"/>
      <c r="K17" s="131"/>
      <c r="L17" s="132"/>
    </row>
    <row r="18" spans="1:12" s="37" customFormat="1" ht="37.5" customHeight="1" x14ac:dyDescent="0.3">
      <c r="A18" s="127" t="s">
        <v>72</v>
      </c>
      <c r="B18" s="128"/>
      <c r="C18" s="128"/>
      <c r="D18" s="128"/>
      <c r="E18" s="128"/>
      <c r="F18" s="129"/>
      <c r="G18" s="130" t="s">
        <v>73</v>
      </c>
      <c r="H18" s="131"/>
      <c r="I18" s="131"/>
      <c r="J18" s="131"/>
      <c r="K18" s="131"/>
      <c r="L18" s="132"/>
    </row>
    <row r="19" spans="1:12" s="37" customFormat="1" ht="30" customHeight="1" x14ac:dyDescent="0.3">
      <c r="A19" s="124" t="s">
        <v>4</v>
      </c>
      <c r="B19" s="125"/>
      <c r="C19" s="125"/>
      <c r="D19" s="125"/>
      <c r="E19" s="125"/>
      <c r="F19" s="125"/>
      <c r="G19" s="125"/>
      <c r="H19" s="125"/>
      <c r="I19" s="125"/>
      <c r="J19" s="125"/>
      <c r="K19" s="125"/>
      <c r="L19" s="126"/>
    </row>
    <row r="20" spans="1:12" s="37" customFormat="1" ht="30" customHeight="1" x14ac:dyDescent="0.3">
      <c r="A20" s="106"/>
      <c r="B20" s="107"/>
      <c r="C20" s="107"/>
      <c r="D20" s="107"/>
      <c r="E20" s="107"/>
      <c r="F20" s="107"/>
      <c r="G20" s="107"/>
      <c r="H20" s="107"/>
      <c r="I20" s="107"/>
      <c r="J20" s="107"/>
      <c r="K20" s="107"/>
      <c r="L20" s="108"/>
    </row>
    <row r="21" spans="1:12" s="37" customFormat="1" ht="30" customHeight="1" x14ac:dyDescent="0.3">
      <c r="A21" s="109" t="s">
        <v>3</v>
      </c>
      <c r="B21" s="110"/>
      <c r="C21" s="110"/>
      <c r="D21" s="110"/>
      <c r="E21" s="110"/>
      <c r="F21" s="110"/>
      <c r="G21" s="110"/>
      <c r="H21" s="110"/>
      <c r="I21" s="110"/>
      <c r="J21" s="110"/>
      <c r="K21" s="110"/>
      <c r="L21" s="111"/>
    </row>
    <row r="22" spans="1:12" s="37" customFormat="1" ht="36" customHeight="1" x14ac:dyDescent="0.3">
      <c r="A22" s="112" t="s">
        <v>75</v>
      </c>
      <c r="B22" s="113"/>
      <c r="C22" s="113"/>
      <c r="D22" s="113"/>
      <c r="E22" s="113"/>
      <c r="F22" s="113"/>
      <c r="G22" s="113"/>
      <c r="H22" s="113"/>
      <c r="I22" s="113"/>
      <c r="J22" s="113"/>
      <c r="K22" s="113"/>
      <c r="L22" s="114"/>
    </row>
    <row r="23" spans="1:12" x14ac:dyDescent="0.3">
      <c r="A23" s="87" t="s">
        <v>21</v>
      </c>
      <c r="B23" s="88"/>
      <c r="C23" s="88"/>
      <c r="D23" s="88"/>
      <c r="E23" s="88"/>
      <c r="F23" s="89" t="s">
        <v>0</v>
      </c>
      <c r="G23" s="90"/>
      <c r="H23" s="90"/>
      <c r="I23" s="90"/>
      <c r="J23" s="91"/>
      <c r="K23" s="92" t="s">
        <v>1</v>
      </c>
      <c r="L23" s="93"/>
    </row>
    <row r="24" spans="1:12" ht="14.5" thickBot="1" x14ac:dyDescent="0.35">
      <c r="A24" s="80" t="str">
        <f>C11</f>
        <v>PIIA KALLAS</v>
      </c>
      <c r="B24" s="81"/>
      <c r="C24" s="81"/>
      <c r="D24" s="81"/>
      <c r="E24" s="81"/>
      <c r="F24" s="82" t="s">
        <v>2</v>
      </c>
      <c r="G24" s="83"/>
      <c r="H24" s="83"/>
      <c r="I24" s="83"/>
      <c r="J24" s="84"/>
      <c r="K24" s="85">
        <v>45672</v>
      </c>
      <c r="L24" s="86"/>
    </row>
  </sheetData>
  <mergeCells count="48">
    <mergeCell ref="M6:R6"/>
    <mergeCell ref="A8:L8"/>
    <mergeCell ref="A7:C7"/>
    <mergeCell ref="D7:F7"/>
    <mergeCell ref="A6:C6"/>
    <mergeCell ref="D6:F6"/>
    <mergeCell ref="A20:L20"/>
    <mergeCell ref="A21:L21"/>
    <mergeCell ref="A22:L22"/>
    <mergeCell ref="G6:J6"/>
    <mergeCell ref="K6:L6"/>
    <mergeCell ref="G7:J7"/>
    <mergeCell ref="K7:L7"/>
    <mergeCell ref="A19:L19"/>
    <mergeCell ref="A18:F18"/>
    <mergeCell ref="G18:L18"/>
    <mergeCell ref="A9:L9"/>
    <mergeCell ref="A16:F16"/>
    <mergeCell ref="G16:L16"/>
    <mergeCell ref="A17:F17"/>
    <mergeCell ref="G17:L17"/>
    <mergeCell ref="C15:L15"/>
    <mergeCell ref="F2:H2"/>
    <mergeCell ref="F3:H3"/>
    <mergeCell ref="I2:L2"/>
    <mergeCell ref="I3:L3"/>
    <mergeCell ref="A2:E2"/>
    <mergeCell ref="A3:E3"/>
    <mergeCell ref="A24:E24"/>
    <mergeCell ref="F24:J24"/>
    <mergeCell ref="K24:L24"/>
    <mergeCell ref="A23:E23"/>
    <mergeCell ref="F23:J23"/>
    <mergeCell ref="K23:L23"/>
    <mergeCell ref="C11:L11"/>
    <mergeCell ref="C12:L12"/>
    <mergeCell ref="C13:L13"/>
    <mergeCell ref="C14:L14"/>
    <mergeCell ref="A15:B15"/>
    <mergeCell ref="A13:B13"/>
    <mergeCell ref="A14:B14"/>
    <mergeCell ref="A11:B11"/>
    <mergeCell ref="A12:B12"/>
    <mergeCell ref="F4:L4"/>
    <mergeCell ref="F5:L5"/>
    <mergeCell ref="A4:E4"/>
    <mergeCell ref="A5:E5"/>
    <mergeCell ref="A10:L10"/>
  </mergeCells>
  <phoneticPr fontId="14" type="noConversion"/>
  <dataValidations count="1">
    <dataValidation type="list" allowBlank="1" showInputMessage="1" showErrorMessage="1" sqref="F24" xr:uid="{00000000-0002-0000-0000-000000000000}">
      <formula1>#REF!</formula1>
    </dataValidation>
  </dataValidations>
  <hyperlinks>
    <hyperlink ref="C14" r:id="rId1" xr:uid="{E2DC7A13-72C7-444A-9207-6993CEB09CC8}"/>
  </hyperlinks>
  <printOptions horizontalCentered="1"/>
  <pageMargins left="0.25" right="0.25" top="0.75" bottom="0.75" header="0.3" footer="0.3"/>
  <pageSetup paperSize="9" orientation="portrait" r:id="rId2"/>
  <headerFooter differentFirst="1">
    <oddFooter>&amp;C&amp;P (&amp;N)</oddFooter>
    <firstFooter>&amp;R&amp;P(&amp;N)</first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4"/>
  <sheetViews>
    <sheetView tabSelected="1" showWhiteSpace="0" view="pageLayout" topLeftCell="C76" zoomScale="92" zoomScaleNormal="100" zoomScalePageLayoutView="92" workbookViewId="0">
      <selection activeCell="K72" sqref="K72"/>
    </sheetView>
  </sheetViews>
  <sheetFormatPr defaultColWidth="9.1796875" defaultRowHeight="14" x14ac:dyDescent="0.3"/>
  <cols>
    <col min="1" max="1" width="21.453125" style="5" hidden="1" customWidth="1"/>
    <col min="2" max="2" width="36.7265625" style="8" hidden="1" customWidth="1"/>
    <col min="3" max="3" width="34.7265625" style="8" bestFit="1" customWidth="1"/>
    <col min="4" max="4" width="17.81640625" style="7" customWidth="1"/>
    <col min="5" max="5" width="11.26953125" style="13" bestFit="1" customWidth="1"/>
    <col min="6" max="6" width="10.6328125" style="12" customWidth="1"/>
    <col min="7" max="7" width="12.54296875" style="12" bestFit="1" customWidth="1"/>
    <col min="8" max="8" width="11.7265625" style="12" bestFit="1" customWidth="1"/>
    <col min="9" max="9" width="8" style="12" bestFit="1" customWidth="1"/>
    <col min="10" max="10" width="26.26953125" style="7" customWidth="1"/>
    <col min="11" max="11" width="36.7265625" style="7" customWidth="1"/>
    <col min="12" max="12" width="11.54296875" style="12" bestFit="1" customWidth="1"/>
    <col min="13" max="13" width="11.453125" style="12" bestFit="1" customWidth="1"/>
    <col min="14" max="14" width="10.26953125" style="12" customWidth="1"/>
    <col min="15" max="15" width="14.26953125" style="13" bestFit="1" customWidth="1"/>
    <col min="16" max="16" width="11.1796875" style="12" bestFit="1" customWidth="1"/>
    <col min="17" max="17" width="11.1796875" style="12" customWidth="1"/>
    <col min="18" max="18" width="36.7265625" style="7" customWidth="1"/>
    <col min="19" max="41" width="12.7265625" style="5" customWidth="1"/>
    <col min="42" max="16384" width="9.1796875" style="5"/>
  </cols>
  <sheetData>
    <row r="1" spans="1:18" ht="15" x14ac:dyDescent="0.3">
      <c r="C1" s="15" t="s">
        <v>52</v>
      </c>
      <c r="D1" s="8"/>
      <c r="E1" s="8"/>
      <c r="F1" s="7"/>
      <c r="G1" s="7"/>
      <c r="H1" s="13"/>
    </row>
    <row r="2" spans="1:18" ht="15" x14ac:dyDescent="0.3">
      <c r="C2" s="15" t="s">
        <v>28</v>
      </c>
      <c r="D2" s="8"/>
      <c r="E2" s="8"/>
      <c r="F2" s="7"/>
      <c r="G2" s="7"/>
      <c r="H2" s="13"/>
    </row>
    <row r="3" spans="1:18" x14ac:dyDescent="0.3">
      <c r="C3" s="188" t="s">
        <v>65</v>
      </c>
      <c r="D3" s="189"/>
      <c r="E3" s="190"/>
      <c r="F3" s="185"/>
      <c r="G3" s="186"/>
      <c r="H3" s="186"/>
      <c r="I3" s="187"/>
    </row>
    <row r="4" spans="1:18" x14ac:dyDescent="0.3">
      <c r="C4" s="182" t="str">
        <f>IF('Lisa 1 Tegevusaruanne'!A3=0,"",'Lisa 1 Tegevusaruanne'!A3)</f>
        <v>PÄÄSTELIIT</v>
      </c>
      <c r="D4" s="183"/>
      <c r="E4" s="184"/>
      <c r="F4" s="179">
        <v>80302703</v>
      </c>
      <c r="G4" s="180"/>
      <c r="H4" s="180"/>
      <c r="I4" s="181"/>
    </row>
    <row r="5" spans="1:18" ht="42" x14ac:dyDescent="0.3">
      <c r="C5" s="30" t="s">
        <v>38</v>
      </c>
      <c r="D5" s="29" t="s">
        <v>39</v>
      </c>
      <c r="E5" s="28" t="s">
        <v>40</v>
      </c>
      <c r="F5" s="167" t="s">
        <v>41</v>
      </c>
      <c r="G5" s="168"/>
      <c r="H5" s="168"/>
      <c r="I5" s="169"/>
    </row>
    <row r="6" spans="1:18" x14ac:dyDescent="0.3">
      <c r="A6" s="19"/>
      <c r="B6" s="20"/>
      <c r="C6" s="16">
        <f>'Lisa 1 Tegevusaruanne'!A7</f>
        <v>45292</v>
      </c>
      <c r="D6" s="17">
        <f>'Lisa 1 Tegevusaruanne'!D7</f>
        <v>45657</v>
      </c>
      <c r="E6" s="18">
        <f>'Lisa 1 Tegevusaruanne'!G7</f>
        <v>45672</v>
      </c>
      <c r="F6" s="191" t="str">
        <f>'Lisa 1 Tegevusaruanne'!K7</f>
        <v>01.01.24-31.12.24</v>
      </c>
      <c r="G6" s="191"/>
      <c r="H6" s="191"/>
      <c r="I6" s="192"/>
    </row>
    <row r="7" spans="1:18" ht="30" customHeight="1" x14ac:dyDescent="0.3">
      <c r="A7" s="193" t="s">
        <v>26</v>
      </c>
      <c r="B7" s="194"/>
      <c r="C7" s="21" t="s">
        <v>25</v>
      </c>
      <c r="D7" s="200" t="s">
        <v>23</v>
      </c>
      <c r="E7" s="155"/>
      <c r="F7" s="201"/>
      <c r="G7" s="201"/>
      <c r="H7" s="201"/>
      <c r="I7" s="201"/>
      <c r="J7" s="155"/>
      <c r="K7" s="155"/>
      <c r="L7" s="201"/>
      <c r="M7" s="201"/>
      <c r="N7" s="202"/>
      <c r="O7" s="155" t="s">
        <v>48</v>
      </c>
      <c r="P7" s="155"/>
      <c r="Q7" s="155"/>
      <c r="R7" s="156"/>
    </row>
    <row r="8" spans="1:18" ht="50.25" customHeight="1" x14ac:dyDescent="0.3">
      <c r="A8" s="44"/>
      <c r="B8" s="45"/>
      <c r="C8" s="167" t="s">
        <v>59</v>
      </c>
      <c r="D8" s="168"/>
      <c r="E8" s="169"/>
      <c r="F8" s="161" t="s">
        <v>44</v>
      </c>
      <c r="G8" s="162"/>
      <c r="H8" s="162"/>
      <c r="I8" s="163"/>
      <c r="J8" s="170" t="s">
        <v>59</v>
      </c>
      <c r="K8" s="171"/>
      <c r="L8" s="161" t="s">
        <v>49</v>
      </c>
      <c r="M8" s="162"/>
      <c r="N8" s="163"/>
      <c r="O8" s="172" t="s">
        <v>59</v>
      </c>
      <c r="P8" s="173"/>
      <c r="Q8" s="173"/>
      <c r="R8" s="174"/>
    </row>
    <row r="9" spans="1:18" s="27" customFormat="1" ht="56" x14ac:dyDescent="0.3">
      <c r="A9" s="22" t="s">
        <v>14</v>
      </c>
      <c r="B9" s="23" t="s">
        <v>15</v>
      </c>
      <c r="C9" s="23" t="s">
        <v>15</v>
      </c>
      <c r="D9" s="24" t="s">
        <v>16</v>
      </c>
      <c r="E9" s="25" t="s">
        <v>17</v>
      </c>
      <c r="F9" s="52" t="s">
        <v>45</v>
      </c>
      <c r="G9" s="52" t="s">
        <v>57</v>
      </c>
      <c r="H9" s="52" t="s">
        <v>46</v>
      </c>
      <c r="I9" s="52" t="s">
        <v>55</v>
      </c>
      <c r="J9" s="24" t="s">
        <v>18</v>
      </c>
      <c r="K9" s="24" t="s">
        <v>54</v>
      </c>
      <c r="L9" s="52" t="s">
        <v>19</v>
      </c>
      <c r="M9" s="52" t="s">
        <v>56</v>
      </c>
      <c r="N9" s="52" t="s">
        <v>58</v>
      </c>
      <c r="O9" s="25" t="s">
        <v>30</v>
      </c>
      <c r="P9" s="26" t="s">
        <v>31</v>
      </c>
      <c r="Q9" s="26" t="s">
        <v>60</v>
      </c>
      <c r="R9" s="24" t="s">
        <v>20</v>
      </c>
    </row>
    <row r="10" spans="1:18" x14ac:dyDescent="0.3">
      <c r="A10" s="31" t="s">
        <v>27</v>
      </c>
      <c r="B10" s="9"/>
      <c r="C10" s="9" t="s">
        <v>166</v>
      </c>
      <c r="D10" s="6" t="s">
        <v>84</v>
      </c>
      <c r="E10" s="10">
        <v>45322</v>
      </c>
      <c r="F10" s="46"/>
      <c r="G10" s="46"/>
      <c r="H10" s="46">
        <f t="shared" ref="H10:H32" si="0">(G10+F10)*0.2</f>
        <v>0</v>
      </c>
      <c r="I10" s="46">
        <f t="shared" ref="I10:I32" si="1">(H10+G10+F10)</f>
        <v>0</v>
      </c>
      <c r="J10" s="6" t="s">
        <v>77</v>
      </c>
      <c r="K10" s="6" t="s">
        <v>76</v>
      </c>
      <c r="L10" s="46">
        <v>421.55</v>
      </c>
      <c r="M10" s="46"/>
      <c r="N10" s="46">
        <f>M10+L10</f>
        <v>421.55</v>
      </c>
      <c r="O10" s="10">
        <v>45328</v>
      </c>
      <c r="P10" s="11">
        <v>421.55</v>
      </c>
      <c r="Q10" s="11">
        <v>421.55</v>
      </c>
      <c r="R10" s="6"/>
    </row>
    <row r="11" spans="1:18" x14ac:dyDescent="0.3">
      <c r="A11" s="31"/>
      <c r="B11" s="9"/>
      <c r="C11" s="9" t="s">
        <v>166</v>
      </c>
      <c r="D11" s="6" t="s">
        <v>85</v>
      </c>
      <c r="E11" s="10">
        <v>45351</v>
      </c>
      <c r="F11" s="46"/>
      <c r="G11" s="46"/>
      <c r="H11" s="46">
        <f t="shared" si="0"/>
        <v>0</v>
      </c>
      <c r="I11" s="46">
        <f t="shared" si="1"/>
        <v>0</v>
      </c>
      <c r="J11" s="6" t="s">
        <v>77</v>
      </c>
      <c r="K11" s="6" t="s">
        <v>76</v>
      </c>
      <c r="L11" s="46">
        <v>421.15</v>
      </c>
      <c r="M11" s="46"/>
      <c r="N11" s="46">
        <f t="shared" ref="N11:N69" si="2">M11+L11</f>
        <v>421.15</v>
      </c>
      <c r="O11" s="10">
        <v>45358</v>
      </c>
      <c r="P11" s="11">
        <v>421.15</v>
      </c>
      <c r="Q11" s="11">
        <v>421.15</v>
      </c>
      <c r="R11" s="6"/>
    </row>
    <row r="12" spans="1:18" x14ac:dyDescent="0.3">
      <c r="A12" s="31"/>
      <c r="B12" s="9"/>
      <c r="C12" s="9" t="s">
        <v>166</v>
      </c>
      <c r="D12" s="6" t="s">
        <v>86</v>
      </c>
      <c r="E12" s="10">
        <v>45382</v>
      </c>
      <c r="F12" s="46"/>
      <c r="G12" s="46"/>
      <c r="H12" s="46">
        <f t="shared" si="0"/>
        <v>0</v>
      </c>
      <c r="I12" s="46">
        <f t="shared" si="1"/>
        <v>0</v>
      </c>
      <c r="J12" s="6" t="s">
        <v>77</v>
      </c>
      <c r="K12" s="6" t="s">
        <v>76</v>
      </c>
      <c r="L12" s="46">
        <v>421.36</v>
      </c>
      <c r="M12" s="46"/>
      <c r="N12" s="46">
        <f t="shared" si="2"/>
        <v>421.36</v>
      </c>
      <c r="O12" s="10">
        <v>45386</v>
      </c>
      <c r="P12" s="11">
        <v>421.36</v>
      </c>
      <c r="Q12" s="11">
        <v>421.36</v>
      </c>
      <c r="R12" s="6"/>
    </row>
    <row r="13" spans="1:18" x14ac:dyDescent="0.3">
      <c r="A13" s="31"/>
      <c r="B13" s="9"/>
      <c r="C13" s="9" t="s">
        <v>166</v>
      </c>
      <c r="D13" s="6" t="s">
        <v>87</v>
      </c>
      <c r="E13" s="10">
        <v>45412</v>
      </c>
      <c r="F13" s="46"/>
      <c r="G13" s="46"/>
      <c r="H13" s="46">
        <f t="shared" si="0"/>
        <v>0</v>
      </c>
      <c r="I13" s="46">
        <f t="shared" si="1"/>
        <v>0</v>
      </c>
      <c r="J13" s="6" t="s">
        <v>77</v>
      </c>
      <c r="K13" s="6" t="s">
        <v>76</v>
      </c>
      <c r="L13" s="46">
        <v>419.44</v>
      </c>
      <c r="M13" s="46"/>
      <c r="N13" s="46">
        <f t="shared" si="2"/>
        <v>419.44</v>
      </c>
      <c r="O13" s="10">
        <v>45419</v>
      </c>
      <c r="P13" s="11">
        <v>419.44</v>
      </c>
      <c r="Q13" s="11">
        <v>419.44</v>
      </c>
      <c r="R13" s="6"/>
    </row>
    <row r="14" spans="1:18" x14ac:dyDescent="0.3">
      <c r="A14" s="31"/>
      <c r="B14" s="9"/>
      <c r="C14" s="9" t="s">
        <v>166</v>
      </c>
      <c r="D14" s="6" t="s">
        <v>88</v>
      </c>
      <c r="E14" s="10">
        <v>45443</v>
      </c>
      <c r="F14" s="46"/>
      <c r="G14" s="46"/>
      <c r="H14" s="46">
        <f t="shared" si="0"/>
        <v>0</v>
      </c>
      <c r="I14" s="46">
        <f t="shared" si="1"/>
        <v>0</v>
      </c>
      <c r="J14" s="6" t="s">
        <v>77</v>
      </c>
      <c r="K14" s="6" t="s">
        <v>76</v>
      </c>
      <c r="L14" s="46">
        <v>423.88</v>
      </c>
      <c r="M14" s="46"/>
      <c r="N14" s="46">
        <f t="shared" si="2"/>
        <v>423.88</v>
      </c>
      <c r="O14" s="10">
        <v>45447</v>
      </c>
      <c r="P14" s="11">
        <v>423.88</v>
      </c>
      <c r="Q14" s="11">
        <v>423.88</v>
      </c>
      <c r="R14" s="6"/>
    </row>
    <row r="15" spans="1:18" x14ac:dyDescent="0.3">
      <c r="A15" s="31"/>
      <c r="B15" s="9"/>
      <c r="C15" s="9" t="s">
        <v>166</v>
      </c>
      <c r="D15" s="6" t="s">
        <v>89</v>
      </c>
      <c r="E15" s="10">
        <v>45473</v>
      </c>
      <c r="F15" s="46"/>
      <c r="G15" s="46"/>
      <c r="H15" s="46">
        <f t="shared" si="0"/>
        <v>0</v>
      </c>
      <c r="I15" s="46">
        <f t="shared" si="1"/>
        <v>0</v>
      </c>
      <c r="J15" s="6" t="s">
        <v>77</v>
      </c>
      <c r="K15" s="6" t="s">
        <v>76</v>
      </c>
      <c r="L15" s="46">
        <v>423.45</v>
      </c>
      <c r="M15" s="46"/>
      <c r="N15" s="46">
        <f t="shared" si="2"/>
        <v>423.45</v>
      </c>
      <c r="O15" s="10">
        <v>45484</v>
      </c>
      <c r="P15" s="11">
        <v>423.45</v>
      </c>
      <c r="Q15" s="11">
        <v>423.45</v>
      </c>
      <c r="R15" s="6"/>
    </row>
    <row r="16" spans="1:18" x14ac:dyDescent="0.3">
      <c r="A16" s="31"/>
      <c r="B16" s="9"/>
      <c r="C16" s="9" t="s">
        <v>166</v>
      </c>
      <c r="D16" s="6" t="s">
        <v>90</v>
      </c>
      <c r="E16" s="10">
        <v>45504</v>
      </c>
      <c r="F16" s="46"/>
      <c r="G16" s="46"/>
      <c r="H16" s="46">
        <f t="shared" si="0"/>
        <v>0</v>
      </c>
      <c r="I16" s="46">
        <f t="shared" si="1"/>
        <v>0</v>
      </c>
      <c r="J16" s="6" t="s">
        <v>77</v>
      </c>
      <c r="K16" s="6" t="s">
        <v>76</v>
      </c>
      <c r="L16" s="46">
        <v>418.39</v>
      </c>
      <c r="M16" s="46"/>
      <c r="N16" s="46">
        <f t="shared" si="2"/>
        <v>418.39</v>
      </c>
      <c r="O16" s="10">
        <v>45510</v>
      </c>
      <c r="P16" s="11">
        <v>418.39</v>
      </c>
      <c r="Q16" s="11">
        <v>418.39</v>
      </c>
      <c r="R16" s="6"/>
    </row>
    <row r="17" spans="1:18" x14ac:dyDescent="0.3">
      <c r="A17" s="31"/>
      <c r="B17" s="9"/>
      <c r="C17" s="9" t="s">
        <v>166</v>
      </c>
      <c r="D17" s="6" t="s">
        <v>91</v>
      </c>
      <c r="E17" s="10">
        <v>45535</v>
      </c>
      <c r="F17" s="46"/>
      <c r="G17" s="46"/>
      <c r="H17" s="46">
        <f t="shared" si="0"/>
        <v>0</v>
      </c>
      <c r="I17" s="46">
        <f t="shared" si="1"/>
        <v>0</v>
      </c>
      <c r="J17" s="6" t="s">
        <v>77</v>
      </c>
      <c r="K17" s="6" t="s">
        <v>76</v>
      </c>
      <c r="L17" s="46">
        <v>420.58</v>
      </c>
      <c r="M17" s="46"/>
      <c r="N17" s="46">
        <f t="shared" si="2"/>
        <v>420.58</v>
      </c>
      <c r="O17" s="10">
        <v>45539</v>
      </c>
      <c r="P17" s="11">
        <v>420.58</v>
      </c>
      <c r="Q17" s="11">
        <v>420.58</v>
      </c>
      <c r="R17" s="6"/>
    </row>
    <row r="18" spans="1:18" x14ac:dyDescent="0.3">
      <c r="A18" s="31"/>
      <c r="B18" s="9"/>
      <c r="C18" s="9" t="s">
        <v>166</v>
      </c>
      <c r="D18" s="6" t="s">
        <v>92</v>
      </c>
      <c r="E18" s="10">
        <v>45565</v>
      </c>
      <c r="F18" s="46"/>
      <c r="G18" s="46"/>
      <c r="H18" s="46">
        <f t="shared" si="0"/>
        <v>0</v>
      </c>
      <c r="I18" s="46">
        <f t="shared" si="1"/>
        <v>0</v>
      </c>
      <c r="J18" s="6" t="s">
        <v>77</v>
      </c>
      <c r="K18" s="6" t="s">
        <v>76</v>
      </c>
      <c r="L18" s="46">
        <v>420.84</v>
      </c>
      <c r="M18" s="46"/>
      <c r="N18" s="46">
        <f t="shared" si="2"/>
        <v>420.84</v>
      </c>
      <c r="O18" s="10">
        <v>45573</v>
      </c>
      <c r="P18" s="11">
        <v>420.84</v>
      </c>
      <c r="Q18" s="11">
        <v>420.84</v>
      </c>
      <c r="R18" s="6"/>
    </row>
    <row r="19" spans="1:18" x14ac:dyDescent="0.3">
      <c r="A19" s="31"/>
      <c r="B19" s="9"/>
      <c r="C19" s="9" t="s">
        <v>166</v>
      </c>
      <c r="D19" s="6" t="s">
        <v>93</v>
      </c>
      <c r="E19" s="10">
        <v>45596</v>
      </c>
      <c r="F19" s="46"/>
      <c r="G19" s="46"/>
      <c r="H19" s="46">
        <f t="shared" si="0"/>
        <v>0</v>
      </c>
      <c r="I19" s="46">
        <f t="shared" si="1"/>
        <v>0</v>
      </c>
      <c r="J19" s="6" t="s">
        <v>77</v>
      </c>
      <c r="K19" s="6" t="s">
        <v>76</v>
      </c>
      <c r="L19" s="46">
        <v>418.96</v>
      </c>
      <c r="M19" s="46"/>
      <c r="N19" s="46">
        <f t="shared" si="2"/>
        <v>418.96</v>
      </c>
      <c r="O19" s="10">
        <v>45601</v>
      </c>
      <c r="P19" s="11">
        <v>418.96</v>
      </c>
      <c r="Q19" s="11">
        <v>418.96</v>
      </c>
      <c r="R19" s="6"/>
    </row>
    <row r="20" spans="1:18" x14ac:dyDescent="0.3">
      <c r="A20" s="31" t="s">
        <v>22</v>
      </c>
      <c r="B20" s="9"/>
      <c r="C20" s="9" t="s">
        <v>166</v>
      </c>
      <c r="D20" s="6" t="s">
        <v>94</v>
      </c>
      <c r="E20" s="10">
        <v>45626</v>
      </c>
      <c r="F20" s="46"/>
      <c r="G20" s="46"/>
      <c r="H20" s="46">
        <f t="shared" si="0"/>
        <v>0</v>
      </c>
      <c r="I20" s="46">
        <f t="shared" si="1"/>
        <v>0</v>
      </c>
      <c r="J20" s="6" t="s">
        <v>77</v>
      </c>
      <c r="K20" s="6" t="s">
        <v>76</v>
      </c>
      <c r="L20" s="46">
        <v>421.61</v>
      </c>
      <c r="M20" s="46"/>
      <c r="N20" s="46">
        <f t="shared" si="2"/>
        <v>421.61</v>
      </c>
      <c r="O20" s="10">
        <v>45630</v>
      </c>
      <c r="P20" s="11">
        <v>421.61</v>
      </c>
      <c r="Q20" s="11">
        <v>421.61</v>
      </c>
      <c r="R20" s="6"/>
    </row>
    <row r="21" spans="1:18" x14ac:dyDescent="0.3">
      <c r="A21" s="31"/>
      <c r="B21" s="9"/>
      <c r="C21" s="9" t="s">
        <v>166</v>
      </c>
      <c r="D21" s="6" t="s">
        <v>95</v>
      </c>
      <c r="E21" s="10">
        <v>45657</v>
      </c>
      <c r="F21" s="46"/>
      <c r="G21" s="46"/>
      <c r="H21" s="46">
        <f t="shared" si="0"/>
        <v>0</v>
      </c>
      <c r="I21" s="46">
        <f t="shared" si="1"/>
        <v>0</v>
      </c>
      <c r="J21" s="6" t="s">
        <v>77</v>
      </c>
      <c r="K21" s="6" t="s">
        <v>76</v>
      </c>
      <c r="L21" s="46">
        <v>419.62</v>
      </c>
      <c r="M21" s="46"/>
      <c r="N21" s="46">
        <f t="shared" si="2"/>
        <v>419.62</v>
      </c>
      <c r="O21" s="10">
        <v>45664</v>
      </c>
      <c r="P21" s="11">
        <v>419.62</v>
      </c>
      <c r="Q21" s="11">
        <v>419.62</v>
      </c>
      <c r="R21" s="6"/>
    </row>
    <row r="22" spans="1:18" x14ac:dyDescent="0.3">
      <c r="A22" s="31"/>
      <c r="B22" s="9"/>
      <c r="C22" s="9" t="s">
        <v>167</v>
      </c>
      <c r="D22" s="6" t="s">
        <v>96</v>
      </c>
      <c r="E22" s="10">
        <v>45306</v>
      </c>
      <c r="F22" s="46"/>
      <c r="G22" s="46"/>
      <c r="H22" s="46">
        <f t="shared" si="0"/>
        <v>0</v>
      </c>
      <c r="I22" s="46">
        <f t="shared" si="1"/>
        <v>0</v>
      </c>
      <c r="J22" s="6" t="s">
        <v>78</v>
      </c>
      <c r="K22" s="6" t="s">
        <v>79</v>
      </c>
      <c r="L22" s="46">
        <v>399</v>
      </c>
      <c r="M22" s="46"/>
      <c r="N22" s="46">
        <f t="shared" si="2"/>
        <v>399</v>
      </c>
      <c r="O22" s="10">
        <v>45313</v>
      </c>
      <c r="P22" s="11">
        <v>399</v>
      </c>
      <c r="Q22" s="11">
        <v>399</v>
      </c>
      <c r="R22" s="6"/>
    </row>
    <row r="23" spans="1:18" x14ac:dyDescent="0.3">
      <c r="A23" s="31"/>
      <c r="B23" s="9"/>
      <c r="C23" s="9" t="s">
        <v>167</v>
      </c>
      <c r="D23" s="6" t="s">
        <v>97</v>
      </c>
      <c r="E23" s="10">
        <v>45341</v>
      </c>
      <c r="F23" s="46"/>
      <c r="G23" s="46"/>
      <c r="H23" s="46">
        <f t="shared" si="0"/>
        <v>0</v>
      </c>
      <c r="I23" s="46">
        <f t="shared" si="1"/>
        <v>0</v>
      </c>
      <c r="J23" s="6" t="s">
        <v>78</v>
      </c>
      <c r="K23" s="6" t="s">
        <v>79</v>
      </c>
      <c r="L23" s="46">
        <v>399</v>
      </c>
      <c r="M23" s="46"/>
      <c r="N23" s="46">
        <f t="shared" si="2"/>
        <v>399</v>
      </c>
      <c r="O23" s="10">
        <v>45350</v>
      </c>
      <c r="P23" s="11">
        <v>399</v>
      </c>
      <c r="Q23" s="11">
        <v>399</v>
      </c>
      <c r="R23" s="6"/>
    </row>
    <row r="24" spans="1:18" x14ac:dyDescent="0.3">
      <c r="A24" s="31"/>
      <c r="B24" s="9"/>
      <c r="C24" s="9" t="s">
        <v>167</v>
      </c>
      <c r="D24" s="6" t="s">
        <v>98</v>
      </c>
      <c r="E24" s="10">
        <v>45369</v>
      </c>
      <c r="F24" s="46"/>
      <c r="G24" s="46"/>
      <c r="H24" s="46">
        <f t="shared" si="0"/>
        <v>0</v>
      </c>
      <c r="I24" s="46">
        <f t="shared" si="1"/>
        <v>0</v>
      </c>
      <c r="J24" s="6" t="s">
        <v>78</v>
      </c>
      <c r="K24" s="6" t="s">
        <v>79</v>
      </c>
      <c r="L24" s="46">
        <v>399</v>
      </c>
      <c r="M24" s="46"/>
      <c r="N24" s="46">
        <f t="shared" si="2"/>
        <v>399</v>
      </c>
      <c r="O24" s="10">
        <v>45372</v>
      </c>
      <c r="P24" s="11">
        <v>399</v>
      </c>
      <c r="Q24" s="11">
        <v>399</v>
      </c>
      <c r="R24" s="6"/>
    </row>
    <row r="25" spans="1:18" x14ac:dyDescent="0.3">
      <c r="A25" s="31" t="s">
        <v>22</v>
      </c>
      <c r="B25" s="9"/>
      <c r="C25" s="9" t="s">
        <v>167</v>
      </c>
      <c r="D25" s="6" t="s">
        <v>99</v>
      </c>
      <c r="E25" s="10">
        <v>45400</v>
      </c>
      <c r="F25" s="46"/>
      <c r="G25" s="46"/>
      <c r="H25" s="46">
        <f t="shared" si="0"/>
        <v>0</v>
      </c>
      <c r="I25" s="46">
        <f t="shared" si="1"/>
        <v>0</v>
      </c>
      <c r="J25" s="6" t="s">
        <v>78</v>
      </c>
      <c r="K25" s="6" t="s">
        <v>79</v>
      </c>
      <c r="L25" s="46">
        <v>399</v>
      </c>
      <c r="M25" s="46"/>
      <c r="N25" s="46">
        <f t="shared" si="2"/>
        <v>399</v>
      </c>
      <c r="O25" s="10">
        <v>45406</v>
      </c>
      <c r="P25" s="11">
        <v>399</v>
      </c>
      <c r="Q25" s="11">
        <v>399</v>
      </c>
      <c r="R25" s="6"/>
    </row>
    <row r="26" spans="1:18" x14ac:dyDescent="0.3">
      <c r="A26" s="31"/>
      <c r="B26" s="9"/>
      <c r="C26" s="9" t="s">
        <v>167</v>
      </c>
      <c r="D26" s="6" t="s">
        <v>100</v>
      </c>
      <c r="E26" s="10">
        <v>45429</v>
      </c>
      <c r="F26" s="46"/>
      <c r="G26" s="46"/>
      <c r="H26" s="46">
        <f t="shared" si="0"/>
        <v>0</v>
      </c>
      <c r="I26" s="46">
        <f t="shared" si="1"/>
        <v>0</v>
      </c>
      <c r="J26" s="6" t="s">
        <v>78</v>
      </c>
      <c r="K26" s="6" t="s">
        <v>79</v>
      </c>
      <c r="L26" s="46">
        <v>399</v>
      </c>
      <c r="M26" s="46"/>
      <c r="N26" s="46">
        <f t="shared" si="2"/>
        <v>399</v>
      </c>
      <c r="O26" s="10">
        <v>45432</v>
      </c>
      <c r="P26" s="11">
        <v>399</v>
      </c>
      <c r="Q26" s="11">
        <v>399</v>
      </c>
      <c r="R26" s="6"/>
    </row>
    <row r="27" spans="1:18" x14ac:dyDescent="0.3">
      <c r="A27" s="31"/>
      <c r="B27" s="9"/>
      <c r="C27" s="9" t="s">
        <v>167</v>
      </c>
      <c r="D27" s="6" t="s">
        <v>101</v>
      </c>
      <c r="E27" s="10">
        <v>45468</v>
      </c>
      <c r="F27" s="46"/>
      <c r="G27" s="46"/>
      <c r="H27" s="46">
        <f t="shared" si="0"/>
        <v>0</v>
      </c>
      <c r="I27" s="46">
        <f t="shared" si="1"/>
        <v>0</v>
      </c>
      <c r="J27" s="6" t="s">
        <v>78</v>
      </c>
      <c r="K27" s="6" t="s">
        <v>79</v>
      </c>
      <c r="L27" s="46">
        <v>399</v>
      </c>
      <c r="M27" s="46"/>
      <c r="N27" s="46">
        <f t="shared" si="2"/>
        <v>399</v>
      </c>
      <c r="O27" s="10">
        <v>45468</v>
      </c>
      <c r="P27" s="11">
        <v>399</v>
      </c>
      <c r="Q27" s="11">
        <v>399</v>
      </c>
      <c r="R27" s="6"/>
    </row>
    <row r="28" spans="1:18" x14ac:dyDescent="0.3">
      <c r="A28" s="31"/>
      <c r="B28" s="9"/>
      <c r="C28" s="9" t="s">
        <v>167</v>
      </c>
      <c r="D28" s="6" t="s">
        <v>102</v>
      </c>
      <c r="E28" s="10">
        <v>45491</v>
      </c>
      <c r="F28" s="46"/>
      <c r="G28" s="46"/>
      <c r="H28" s="46">
        <f t="shared" si="0"/>
        <v>0</v>
      </c>
      <c r="I28" s="46">
        <f t="shared" si="1"/>
        <v>0</v>
      </c>
      <c r="J28" s="6" t="s">
        <v>78</v>
      </c>
      <c r="K28" s="6" t="s">
        <v>79</v>
      </c>
      <c r="L28" s="46">
        <v>399</v>
      </c>
      <c r="M28" s="46"/>
      <c r="N28" s="46">
        <f t="shared" si="2"/>
        <v>399</v>
      </c>
      <c r="O28" s="10">
        <v>45499</v>
      </c>
      <c r="P28" s="11">
        <v>399</v>
      </c>
      <c r="Q28" s="11">
        <v>399</v>
      </c>
      <c r="R28" s="6"/>
    </row>
    <row r="29" spans="1:18" x14ac:dyDescent="0.3">
      <c r="A29" s="31"/>
      <c r="B29" s="9"/>
      <c r="C29" s="9" t="s">
        <v>167</v>
      </c>
      <c r="D29" s="6" t="s">
        <v>103</v>
      </c>
      <c r="E29" s="10">
        <v>45523</v>
      </c>
      <c r="F29" s="46"/>
      <c r="G29" s="46"/>
      <c r="H29" s="46">
        <f t="shared" si="0"/>
        <v>0</v>
      </c>
      <c r="I29" s="46">
        <f t="shared" si="1"/>
        <v>0</v>
      </c>
      <c r="J29" s="6" t="s">
        <v>78</v>
      </c>
      <c r="K29" s="6" t="s">
        <v>79</v>
      </c>
      <c r="L29" s="46">
        <v>399</v>
      </c>
      <c r="M29" s="46"/>
      <c r="N29" s="46">
        <f t="shared" si="2"/>
        <v>399</v>
      </c>
      <c r="O29" s="10">
        <v>45527</v>
      </c>
      <c r="P29" s="11">
        <v>399</v>
      </c>
      <c r="Q29" s="11">
        <v>399</v>
      </c>
      <c r="R29" s="6"/>
    </row>
    <row r="30" spans="1:18" x14ac:dyDescent="0.3">
      <c r="A30" s="31"/>
      <c r="B30" s="9"/>
      <c r="C30" s="9" t="s">
        <v>167</v>
      </c>
      <c r="D30" s="6" t="s">
        <v>104</v>
      </c>
      <c r="E30" s="10">
        <v>45551</v>
      </c>
      <c r="F30" s="46"/>
      <c r="G30" s="46"/>
      <c r="H30" s="46">
        <f t="shared" si="0"/>
        <v>0</v>
      </c>
      <c r="I30" s="46">
        <f t="shared" si="1"/>
        <v>0</v>
      </c>
      <c r="J30" s="6" t="s">
        <v>78</v>
      </c>
      <c r="K30" s="6" t="s">
        <v>79</v>
      </c>
      <c r="L30" s="46">
        <v>399</v>
      </c>
      <c r="M30" s="46"/>
      <c r="N30" s="46">
        <f t="shared" si="2"/>
        <v>399</v>
      </c>
      <c r="O30" s="10">
        <v>45553</v>
      </c>
      <c r="P30" s="11">
        <v>399</v>
      </c>
      <c r="Q30" s="11">
        <v>399</v>
      </c>
      <c r="R30" s="6"/>
    </row>
    <row r="31" spans="1:18" x14ac:dyDescent="0.3">
      <c r="A31" s="31"/>
      <c r="B31" s="9"/>
      <c r="C31" s="9" t="s">
        <v>167</v>
      </c>
      <c r="D31" s="6" t="s">
        <v>105</v>
      </c>
      <c r="E31" s="10">
        <v>45581</v>
      </c>
      <c r="F31" s="46"/>
      <c r="G31" s="46"/>
      <c r="H31" s="46">
        <f t="shared" si="0"/>
        <v>0</v>
      </c>
      <c r="I31" s="46">
        <f t="shared" si="1"/>
        <v>0</v>
      </c>
      <c r="J31" s="6" t="s">
        <v>78</v>
      </c>
      <c r="K31" s="6" t="s">
        <v>79</v>
      </c>
      <c r="L31" s="46">
        <v>399</v>
      </c>
      <c r="M31" s="46"/>
      <c r="N31" s="46">
        <f t="shared" si="2"/>
        <v>399</v>
      </c>
      <c r="O31" s="10">
        <v>45586</v>
      </c>
      <c r="P31" s="11">
        <v>399</v>
      </c>
      <c r="Q31" s="11">
        <v>399</v>
      </c>
      <c r="R31" s="6"/>
    </row>
    <row r="32" spans="1:18" x14ac:dyDescent="0.3">
      <c r="A32" s="31"/>
      <c r="B32" s="9"/>
      <c r="C32" s="9" t="s">
        <v>167</v>
      </c>
      <c r="D32" s="6" t="s">
        <v>106</v>
      </c>
      <c r="E32" s="10">
        <v>45611</v>
      </c>
      <c r="F32" s="46"/>
      <c r="G32" s="46"/>
      <c r="H32" s="46">
        <f t="shared" si="0"/>
        <v>0</v>
      </c>
      <c r="I32" s="46">
        <f t="shared" si="1"/>
        <v>0</v>
      </c>
      <c r="J32" s="6" t="s">
        <v>78</v>
      </c>
      <c r="K32" s="6" t="s">
        <v>79</v>
      </c>
      <c r="L32" s="46">
        <v>399</v>
      </c>
      <c r="M32" s="46"/>
      <c r="N32" s="46">
        <f t="shared" si="2"/>
        <v>399</v>
      </c>
      <c r="O32" s="10">
        <v>45615</v>
      </c>
      <c r="P32" s="11">
        <v>399</v>
      </c>
      <c r="Q32" s="11">
        <v>399</v>
      </c>
      <c r="R32" s="6"/>
    </row>
    <row r="33" spans="1:18" x14ac:dyDescent="0.3">
      <c r="A33" s="31"/>
      <c r="B33" s="9"/>
      <c r="C33" s="9" t="s">
        <v>167</v>
      </c>
      <c r="D33" s="6" t="s">
        <v>107</v>
      </c>
      <c r="E33" s="10">
        <v>45642</v>
      </c>
      <c r="F33" s="46"/>
      <c r="G33" s="46"/>
      <c r="H33" s="46">
        <f t="shared" ref="H33:H69" si="3">(G33+F33)*0.2</f>
        <v>0</v>
      </c>
      <c r="I33" s="46">
        <f t="shared" ref="I33:I69" si="4">(H33+G33+F33)</f>
        <v>0</v>
      </c>
      <c r="J33" s="6" t="s">
        <v>78</v>
      </c>
      <c r="K33" s="6" t="s">
        <v>79</v>
      </c>
      <c r="L33" s="46">
        <v>399</v>
      </c>
      <c r="M33" s="46"/>
      <c r="N33" s="46">
        <f t="shared" si="2"/>
        <v>399</v>
      </c>
      <c r="O33" s="10">
        <v>45642</v>
      </c>
      <c r="P33" s="11">
        <v>399</v>
      </c>
      <c r="Q33" s="11">
        <v>399</v>
      </c>
      <c r="R33" s="6"/>
    </row>
    <row r="34" spans="1:18" x14ac:dyDescent="0.3">
      <c r="A34" s="31"/>
      <c r="B34" s="9"/>
      <c r="C34" s="9" t="s">
        <v>169</v>
      </c>
      <c r="D34" s="6" t="s">
        <v>108</v>
      </c>
      <c r="E34" s="10">
        <v>45322</v>
      </c>
      <c r="F34" s="46"/>
      <c r="G34" s="46"/>
      <c r="H34" s="46">
        <f t="shared" si="3"/>
        <v>0</v>
      </c>
      <c r="I34" s="46">
        <f t="shared" si="4"/>
        <v>0</v>
      </c>
      <c r="J34" s="6" t="s">
        <v>81</v>
      </c>
      <c r="K34" s="6" t="s">
        <v>80</v>
      </c>
      <c r="L34" s="46">
        <v>1134.5999999999999</v>
      </c>
      <c r="M34" s="46"/>
      <c r="N34" s="46">
        <f t="shared" si="2"/>
        <v>1134.5999999999999</v>
      </c>
      <c r="O34" s="10">
        <v>45324</v>
      </c>
      <c r="P34" s="11">
        <v>1134.5999999999999</v>
      </c>
      <c r="Q34" s="11">
        <v>1134.5999999999999</v>
      </c>
      <c r="R34" s="6"/>
    </row>
    <row r="35" spans="1:18" x14ac:dyDescent="0.3">
      <c r="A35" s="31"/>
      <c r="B35" s="9"/>
      <c r="C35" s="9" t="s">
        <v>169</v>
      </c>
      <c r="D35" s="6" t="s">
        <v>109</v>
      </c>
      <c r="E35" s="10">
        <v>45350</v>
      </c>
      <c r="F35" s="46"/>
      <c r="G35" s="46"/>
      <c r="H35" s="46">
        <f t="shared" si="3"/>
        <v>0</v>
      </c>
      <c r="I35" s="46">
        <f t="shared" si="4"/>
        <v>0</v>
      </c>
      <c r="J35" s="6" t="s">
        <v>81</v>
      </c>
      <c r="K35" s="6" t="s">
        <v>80</v>
      </c>
      <c r="L35" s="46">
        <v>732</v>
      </c>
      <c r="M35" s="46"/>
      <c r="N35" s="46">
        <f t="shared" si="2"/>
        <v>732</v>
      </c>
      <c r="O35" s="10">
        <v>45355</v>
      </c>
      <c r="P35" s="11">
        <v>732</v>
      </c>
      <c r="Q35" s="11">
        <v>732</v>
      </c>
      <c r="R35" s="6"/>
    </row>
    <row r="36" spans="1:18" x14ac:dyDescent="0.3">
      <c r="A36" s="31"/>
      <c r="B36" s="9"/>
      <c r="C36" s="9" t="s">
        <v>169</v>
      </c>
      <c r="D36" s="6" t="s">
        <v>110</v>
      </c>
      <c r="E36" s="10">
        <v>45379</v>
      </c>
      <c r="F36" s="46"/>
      <c r="G36" s="46"/>
      <c r="H36" s="46">
        <f t="shared" si="3"/>
        <v>0</v>
      </c>
      <c r="I36" s="46">
        <f t="shared" si="4"/>
        <v>0</v>
      </c>
      <c r="J36" s="6" t="s">
        <v>81</v>
      </c>
      <c r="K36" s="6" t="s">
        <v>80</v>
      </c>
      <c r="L36" s="46">
        <v>732</v>
      </c>
      <c r="M36" s="46"/>
      <c r="N36" s="46">
        <f t="shared" si="2"/>
        <v>732</v>
      </c>
      <c r="O36" s="10">
        <v>45386</v>
      </c>
      <c r="P36" s="11">
        <v>732</v>
      </c>
      <c r="Q36" s="11">
        <v>732</v>
      </c>
      <c r="R36" s="6"/>
    </row>
    <row r="37" spans="1:18" x14ac:dyDescent="0.3">
      <c r="A37" s="31"/>
      <c r="B37" s="9"/>
      <c r="C37" s="9" t="s">
        <v>169</v>
      </c>
      <c r="D37" s="6" t="s">
        <v>111</v>
      </c>
      <c r="E37" s="10">
        <v>45412</v>
      </c>
      <c r="F37" s="46"/>
      <c r="G37" s="46"/>
      <c r="H37" s="46">
        <f t="shared" si="3"/>
        <v>0</v>
      </c>
      <c r="I37" s="46">
        <f t="shared" si="4"/>
        <v>0</v>
      </c>
      <c r="J37" s="6" t="s">
        <v>81</v>
      </c>
      <c r="K37" s="6" t="s">
        <v>80</v>
      </c>
      <c r="L37" s="46">
        <v>732</v>
      </c>
      <c r="M37" s="46"/>
      <c r="N37" s="46">
        <f t="shared" si="2"/>
        <v>732</v>
      </c>
      <c r="O37" s="10">
        <v>45414</v>
      </c>
      <c r="P37" s="11">
        <v>732</v>
      </c>
      <c r="Q37" s="11">
        <v>732</v>
      </c>
      <c r="R37" s="6"/>
    </row>
    <row r="38" spans="1:18" x14ac:dyDescent="0.3">
      <c r="A38" s="31"/>
      <c r="B38" s="9"/>
      <c r="C38" s="9" t="s">
        <v>169</v>
      </c>
      <c r="D38" s="6" t="s">
        <v>112</v>
      </c>
      <c r="E38" s="10">
        <v>45443</v>
      </c>
      <c r="F38" s="46"/>
      <c r="G38" s="46"/>
      <c r="H38" s="46">
        <f t="shared" si="3"/>
        <v>0</v>
      </c>
      <c r="I38" s="46">
        <f t="shared" si="4"/>
        <v>0</v>
      </c>
      <c r="J38" s="6" t="s">
        <v>81</v>
      </c>
      <c r="K38" s="6" t="s">
        <v>80</v>
      </c>
      <c r="L38" s="46">
        <v>878.4</v>
      </c>
      <c r="M38" s="46"/>
      <c r="N38" s="46">
        <f t="shared" si="2"/>
        <v>878.4</v>
      </c>
      <c r="O38" s="10">
        <v>45445</v>
      </c>
      <c r="P38" s="11">
        <v>878.4</v>
      </c>
      <c r="Q38" s="11">
        <v>878.4</v>
      </c>
      <c r="R38" s="6"/>
    </row>
    <row r="39" spans="1:18" x14ac:dyDescent="0.3">
      <c r="A39" s="31"/>
      <c r="B39" s="9"/>
      <c r="C39" s="9" t="s">
        <v>169</v>
      </c>
      <c r="D39" s="6" t="s">
        <v>113</v>
      </c>
      <c r="E39" s="10">
        <v>45462</v>
      </c>
      <c r="F39" s="46"/>
      <c r="G39" s="46"/>
      <c r="H39" s="46">
        <f t="shared" si="3"/>
        <v>0</v>
      </c>
      <c r="I39" s="46">
        <f t="shared" si="4"/>
        <v>0</v>
      </c>
      <c r="J39" s="6" t="s">
        <v>81</v>
      </c>
      <c r="K39" s="6" t="s">
        <v>80</v>
      </c>
      <c r="L39" s="46">
        <v>732</v>
      </c>
      <c r="M39" s="46"/>
      <c r="N39" s="46">
        <f t="shared" si="2"/>
        <v>732</v>
      </c>
      <c r="O39" s="10">
        <v>45463</v>
      </c>
      <c r="P39" s="11">
        <v>732</v>
      </c>
      <c r="Q39" s="11">
        <v>732</v>
      </c>
      <c r="R39" s="6"/>
    </row>
    <row r="40" spans="1:18" s="43" customFormat="1" x14ac:dyDescent="0.3">
      <c r="A40" s="38"/>
      <c r="B40" s="39"/>
      <c r="C40" s="9" t="s">
        <v>169</v>
      </c>
      <c r="D40" s="40" t="s">
        <v>115</v>
      </c>
      <c r="E40" s="41">
        <v>45473</v>
      </c>
      <c r="F40" s="46"/>
      <c r="G40" s="46"/>
      <c r="H40" s="46">
        <f t="shared" si="3"/>
        <v>0</v>
      </c>
      <c r="I40" s="46">
        <f t="shared" si="4"/>
        <v>0</v>
      </c>
      <c r="J40" s="6" t="s">
        <v>81</v>
      </c>
      <c r="K40" s="6" t="s">
        <v>80</v>
      </c>
      <c r="L40" s="46">
        <v>585.6</v>
      </c>
      <c r="M40" s="46"/>
      <c r="N40" s="46">
        <f t="shared" si="2"/>
        <v>585.6</v>
      </c>
      <c r="O40" s="41">
        <v>45475</v>
      </c>
      <c r="P40" s="42">
        <v>585.6</v>
      </c>
      <c r="Q40" s="42">
        <v>585.6</v>
      </c>
      <c r="R40" s="40"/>
    </row>
    <row r="41" spans="1:18" s="43" customFormat="1" ht="15" customHeight="1" x14ac:dyDescent="0.3">
      <c r="A41" s="38"/>
      <c r="B41" s="39"/>
      <c r="C41" s="9" t="s">
        <v>169</v>
      </c>
      <c r="D41" s="40" t="s">
        <v>116</v>
      </c>
      <c r="E41" s="41">
        <v>45504</v>
      </c>
      <c r="F41" s="46"/>
      <c r="G41" s="46"/>
      <c r="H41" s="46">
        <f t="shared" si="3"/>
        <v>0</v>
      </c>
      <c r="I41" s="46">
        <f t="shared" si="4"/>
        <v>0</v>
      </c>
      <c r="J41" s="6" t="s">
        <v>81</v>
      </c>
      <c r="K41" s="6" t="s">
        <v>80</v>
      </c>
      <c r="L41" s="46">
        <v>439.2</v>
      </c>
      <c r="M41" s="46"/>
      <c r="N41" s="46">
        <f t="shared" si="2"/>
        <v>439.2</v>
      </c>
      <c r="O41" s="41">
        <v>45505</v>
      </c>
      <c r="P41" s="42">
        <v>439.2</v>
      </c>
      <c r="Q41" s="42">
        <v>439.2</v>
      </c>
      <c r="R41" s="40"/>
    </row>
    <row r="42" spans="1:18" s="43" customFormat="1" ht="15" customHeight="1" x14ac:dyDescent="0.3">
      <c r="A42" s="38"/>
      <c r="B42" s="39"/>
      <c r="C42" s="9" t="s">
        <v>169</v>
      </c>
      <c r="D42" s="40" t="s">
        <v>117</v>
      </c>
      <c r="E42" s="41">
        <v>45532</v>
      </c>
      <c r="F42" s="46"/>
      <c r="G42" s="46"/>
      <c r="H42" s="46">
        <f t="shared" si="3"/>
        <v>0</v>
      </c>
      <c r="I42" s="46">
        <f t="shared" si="4"/>
        <v>0</v>
      </c>
      <c r="J42" s="6" t="s">
        <v>81</v>
      </c>
      <c r="K42" s="6" t="s">
        <v>80</v>
      </c>
      <c r="L42" s="46">
        <v>439.2</v>
      </c>
      <c r="M42" s="46"/>
      <c r="N42" s="46">
        <f t="shared" si="2"/>
        <v>439.2</v>
      </c>
      <c r="O42" s="41">
        <v>45534</v>
      </c>
      <c r="P42" s="42">
        <v>439.2</v>
      </c>
      <c r="Q42" s="42">
        <v>439.2</v>
      </c>
      <c r="R42" s="40"/>
    </row>
    <row r="43" spans="1:18" s="43" customFormat="1" x14ac:dyDescent="0.3">
      <c r="A43" s="38"/>
      <c r="B43" s="39"/>
      <c r="C43" s="9" t="s">
        <v>169</v>
      </c>
      <c r="D43" s="40" t="s">
        <v>118</v>
      </c>
      <c r="E43" s="41">
        <v>45565</v>
      </c>
      <c r="F43" s="46"/>
      <c r="G43" s="46"/>
      <c r="H43" s="46">
        <f t="shared" si="3"/>
        <v>0</v>
      </c>
      <c r="I43" s="46">
        <f t="shared" si="4"/>
        <v>0</v>
      </c>
      <c r="J43" s="6" t="s">
        <v>114</v>
      </c>
      <c r="K43" s="6" t="s">
        <v>80</v>
      </c>
      <c r="L43" s="46">
        <v>600</v>
      </c>
      <c r="M43" s="46"/>
      <c r="N43" s="46">
        <f t="shared" si="2"/>
        <v>600</v>
      </c>
      <c r="O43" s="41">
        <v>45586</v>
      </c>
      <c r="P43" s="42">
        <v>600</v>
      </c>
      <c r="Q43" s="42">
        <v>600</v>
      </c>
      <c r="R43" s="40"/>
    </row>
    <row r="44" spans="1:18" s="43" customFormat="1" x14ac:dyDescent="0.3">
      <c r="A44" s="38"/>
      <c r="B44" s="39"/>
      <c r="C44" s="9" t="s">
        <v>169</v>
      </c>
      <c r="D44" s="40" t="s">
        <v>119</v>
      </c>
      <c r="E44" s="41">
        <v>45596</v>
      </c>
      <c r="F44" s="46"/>
      <c r="G44" s="46"/>
      <c r="H44" s="46">
        <f t="shared" si="3"/>
        <v>0</v>
      </c>
      <c r="I44" s="46">
        <f t="shared" si="4"/>
        <v>0</v>
      </c>
      <c r="J44" s="6" t="s">
        <v>114</v>
      </c>
      <c r="K44" s="6" t="s">
        <v>80</v>
      </c>
      <c r="L44" s="46">
        <v>600</v>
      </c>
      <c r="M44" s="46"/>
      <c r="N44" s="46">
        <f t="shared" si="2"/>
        <v>600</v>
      </c>
      <c r="O44" s="41">
        <v>45601</v>
      </c>
      <c r="P44" s="42">
        <v>600</v>
      </c>
      <c r="Q44" s="42">
        <v>600</v>
      </c>
      <c r="R44" s="40"/>
    </row>
    <row r="45" spans="1:18" s="43" customFormat="1" x14ac:dyDescent="0.3">
      <c r="A45" s="38"/>
      <c r="B45" s="39"/>
      <c r="C45" s="9" t="s">
        <v>169</v>
      </c>
      <c r="D45" s="40" t="s">
        <v>120</v>
      </c>
      <c r="E45" s="41">
        <v>45626</v>
      </c>
      <c r="F45" s="46"/>
      <c r="G45" s="46"/>
      <c r="H45" s="46">
        <f t="shared" si="3"/>
        <v>0</v>
      </c>
      <c r="I45" s="46">
        <f t="shared" si="4"/>
        <v>0</v>
      </c>
      <c r="J45" s="6" t="s">
        <v>114</v>
      </c>
      <c r="K45" s="6" t="s">
        <v>80</v>
      </c>
      <c r="L45" s="46">
        <v>600</v>
      </c>
      <c r="M45" s="46"/>
      <c r="N45" s="46">
        <f t="shared" si="2"/>
        <v>600</v>
      </c>
      <c r="O45" s="41">
        <v>45629</v>
      </c>
      <c r="P45" s="42">
        <v>600</v>
      </c>
      <c r="Q45" s="42">
        <v>600</v>
      </c>
      <c r="R45" s="40"/>
    </row>
    <row r="46" spans="1:18" s="43" customFormat="1" x14ac:dyDescent="0.3">
      <c r="A46" s="38"/>
      <c r="B46" s="39"/>
      <c r="C46" s="9" t="s">
        <v>169</v>
      </c>
      <c r="D46" s="40" t="s">
        <v>121</v>
      </c>
      <c r="E46" s="41">
        <v>45653</v>
      </c>
      <c r="F46" s="46"/>
      <c r="G46" s="46"/>
      <c r="H46" s="46">
        <f t="shared" si="3"/>
        <v>0</v>
      </c>
      <c r="I46" s="46">
        <f t="shared" si="4"/>
        <v>0</v>
      </c>
      <c r="J46" s="6" t="s">
        <v>114</v>
      </c>
      <c r="K46" s="6" t="s">
        <v>80</v>
      </c>
      <c r="L46" s="46">
        <v>600</v>
      </c>
      <c r="M46" s="46"/>
      <c r="N46" s="46">
        <f t="shared" si="2"/>
        <v>600</v>
      </c>
      <c r="O46" s="41">
        <v>45297</v>
      </c>
      <c r="P46" s="42">
        <v>600</v>
      </c>
      <c r="Q46" s="42">
        <v>600</v>
      </c>
      <c r="R46" s="40"/>
    </row>
    <row r="47" spans="1:18" s="43" customFormat="1" x14ac:dyDescent="0.3">
      <c r="A47" s="38"/>
      <c r="B47" s="39"/>
      <c r="C47" s="39" t="s">
        <v>168</v>
      </c>
      <c r="D47" s="40" t="s">
        <v>147</v>
      </c>
      <c r="E47" s="41">
        <v>45322</v>
      </c>
      <c r="F47" s="46"/>
      <c r="G47" s="46"/>
      <c r="H47" s="46">
        <f t="shared" si="3"/>
        <v>0</v>
      </c>
      <c r="I47" s="46">
        <f t="shared" si="4"/>
        <v>0</v>
      </c>
      <c r="J47" s="6" t="s">
        <v>145</v>
      </c>
      <c r="K47" s="6" t="s">
        <v>146</v>
      </c>
      <c r="L47" s="46">
        <v>183.77</v>
      </c>
      <c r="M47" s="46"/>
      <c r="N47" s="46">
        <f t="shared" si="2"/>
        <v>183.77</v>
      </c>
      <c r="O47" s="41">
        <v>45328</v>
      </c>
      <c r="P47" s="42">
        <v>183.77</v>
      </c>
      <c r="Q47" s="42">
        <v>183.77</v>
      </c>
      <c r="R47" s="40"/>
    </row>
    <row r="48" spans="1:18" s="43" customFormat="1" x14ac:dyDescent="0.3">
      <c r="A48" s="38"/>
      <c r="B48" s="39"/>
      <c r="C48" s="39" t="s">
        <v>168</v>
      </c>
      <c r="D48" s="40" t="s">
        <v>152</v>
      </c>
      <c r="E48" s="41">
        <v>45351</v>
      </c>
      <c r="F48" s="46"/>
      <c r="G48" s="46"/>
      <c r="H48" s="46">
        <f t="shared" si="3"/>
        <v>0</v>
      </c>
      <c r="I48" s="46">
        <f t="shared" si="4"/>
        <v>0</v>
      </c>
      <c r="J48" s="6" t="s">
        <v>145</v>
      </c>
      <c r="K48" s="6" t="s">
        <v>146</v>
      </c>
      <c r="L48" s="46">
        <v>111.37</v>
      </c>
      <c r="M48" s="46"/>
      <c r="N48" s="46">
        <f t="shared" si="2"/>
        <v>111.37</v>
      </c>
      <c r="O48" s="41">
        <v>45356</v>
      </c>
      <c r="P48" s="42">
        <v>111.37</v>
      </c>
      <c r="Q48" s="42">
        <v>111.37</v>
      </c>
      <c r="R48" s="40"/>
    </row>
    <row r="49" spans="1:18" s="43" customFormat="1" x14ac:dyDescent="0.3">
      <c r="A49" s="38"/>
      <c r="B49" s="39"/>
      <c r="C49" s="39" t="s">
        <v>168</v>
      </c>
      <c r="D49" s="40" t="s">
        <v>165</v>
      </c>
      <c r="E49" s="54">
        <v>45382</v>
      </c>
      <c r="F49" s="46"/>
      <c r="G49" s="46"/>
      <c r="H49" s="46">
        <f t="shared" si="3"/>
        <v>0</v>
      </c>
      <c r="I49" s="46">
        <f t="shared" si="4"/>
        <v>0</v>
      </c>
      <c r="J49" s="6" t="s">
        <v>145</v>
      </c>
      <c r="K49" s="6" t="s">
        <v>146</v>
      </c>
      <c r="L49" s="46">
        <v>119.26</v>
      </c>
      <c r="M49" s="46"/>
      <c r="N49" s="46">
        <f t="shared" si="2"/>
        <v>119.26</v>
      </c>
      <c r="O49" s="41">
        <v>45386</v>
      </c>
      <c r="P49" s="42">
        <v>119.26</v>
      </c>
      <c r="Q49" s="42">
        <v>119.26</v>
      </c>
      <c r="R49" s="40"/>
    </row>
    <row r="50" spans="1:18" s="43" customFormat="1" x14ac:dyDescent="0.3">
      <c r="A50" s="38"/>
      <c r="B50" s="39"/>
      <c r="C50" s="39" t="s">
        <v>168</v>
      </c>
      <c r="D50" s="40" t="s">
        <v>151</v>
      </c>
      <c r="E50" s="41">
        <v>45412</v>
      </c>
      <c r="F50" s="46"/>
      <c r="G50" s="46"/>
      <c r="H50" s="46">
        <f t="shared" si="3"/>
        <v>0</v>
      </c>
      <c r="I50" s="46">
        <f t="shared" si="4"/>
        <v>0</v>
      </c>
      <c r="J50" s="6" t="s">
        <v>145</v>
      </c>
      <c r="K50" s="6" t="s">
        <v>146</v>
      </c>
      <c r="L50" s="46">
        <v>150.4</v>
      </c>
      <c r="M50" s="46"/>
      <c r="N50" s="46">
        <f t="shared" si="2"/>
        <v>150.4</v>
      </c>
      <c r="O50" s="41">
        <v>45419</v>
      </c>
      <c r="P50" s="42">
        <v>150.4</v>
      </c>
      <c r="Q50" s="42">
        <v>150.4</v>
      </c>
      <c r="R50" s="40"/>
    </row>
    <row r="51" spans="1:18" s="43" customFormat="1" x14ac:dyDescent="0.3">
      <c r="A51" s="38"/>
      <c r="B51" s="39"/>
      <c r="C51" s="39" t="s">
        <v>168</v>
      </c>
      <c r="D51" s="40" t="s">
        <v>150</v>
      </c>
      <c r="E51" s="41">
        <v>45443</v>
      </c>
      <c r="F51" s="46"/>
      <c r="G51" s="46"/>
      <c r="H51" s="46">
        <f t="shared" si="3"/>
        <v>0</v>
      </c>
      <c r="I51" s="46">
        <f t="shared" si="4"/>
        <v>0</v>
      </c>
      <c r="J51" s="6" t="s">
        <v>145</v>
      </c>
      <c r="K51" s="6" t="s">
        <v>146</v>
      </c>
      <c r="L51" s="46">
        <v>163.28</v>
      </c>
      <c r="M51" s="46"/>
      <c r="N51" s="46">
        <f t="shared" si="2"/>
        <v>163.28</v>
      </c>
      <c r="O51" s="41">
        <v>45447</v>
      </c>
      <c r="P51" s="42">
        <v>163.28</v>
      </c>
      <c r="Q51" s="42">
        <v>163.28</v>
      </c>
      <c r="R51" s="40"/>
    </row>
    <row r="52" spans="1:18" s="43" customFormat="1" x14ac:dyDescent="0.3">
      <c r="A52" s="38"/>
      <c r="B52" s="39"/>
      <c r="C52" s="39" t="s">
        <v>168</v>
      </c>
      <c r="D52" s="40" t="s">
        <v>149</v>
      </c>
      <c r="E52" s="41">
        <v>45473</v>
      </c>
      <c r="F52" s="46"/>
      <c r="G52" s="46"/>
      <c r="H52" s="46">
        <f t="shared" si="3"/>
        <v>0</v>
      </c>
      <c r="I52" s="46">
        <f t="shared" si="4"/>
        <v>0</v>
      </c>
      <c r="J52" s="6" t="s">
        <v>145</v>
      </c>
      <c r="K52" s="6" t="s">
        <v>146</v>
      </c>
      <c r="L52" s="46">
        <v>94.37</v>
      </c>
      <c r="M52" s="46"/>
      <c r="N52" s="46">
        <f t="shared" si="2"/>
        <v>94.37</v>
      </c>
      <c r="O52" s="41">
        <v>45476</v>
      </c>
      <c r="P52" s="42">
        <v>94.37</v>
      </c>
      <c r="Q52" s="42">
        <v>94.37</v>
      </c>
      <c r="R52" s="40"/>
    </row>
    <row r="53" spans="1:18" s="43" customFormat="1" x14ac:dyDescent="0.3">
      <c r="A53" s="38"/>
      <c r="B53" s="39"/>
      <c r="C53" s="39" t="s">
        <v>168</v>
      </c>
      <c r="D53" s="40" t="s">
        <v>148</v>
      </c>
      <c r="E53" s="41">
        <v>45504</v>
      </c>
      <c r="F53" s="46"/>
      <c r="G53" s="46"/>
      <c r="H53" s="46">
        <f t="shared" si="3"/>
        <v>0</v>
      </c>
      <c r="I53" s="46">
        <f t="shared" si="4"/>
        <v>0</v>
      </c>
      <c r="J53" s="6" t="s">
        <v>145</v>
      </c>
      <c r="K53" s="6" t="s">
        <v>146</v>
      </c>
      <c r="L53" s="46">
        <v>115.05</v>
      </c>
      <c r="M53" s="46"/>
      <c r="N53" s="46">
        <f t="shared" si="2"/>
        <v>115.05</v>
      </c>
      <c r="O53" s="41">
        <v>45510</v>
      </c>
      <c r="P53" s="42">
        <v>115.05</v>
      </c>
      <c r="Q53" s="42">
        <v>115.05</v>
      </c>
      <c r="R53" s="40"/>
    </row>
    <row r="54" spans="1:18" s="43" customFormat="1" x14ac:dyDescent="0.3">
      <c r="A54" s="38"/>
      <c r="B54" s="39"/>
      <c r="C54" s="39" t="s">
        <v>170</v>
      </c>
      <c r="D54" s="40" t="s">
        <v>82</v>
      </c>
      <c r="E54" s="41">
        <v>45306</v>
      </c>
      <c r="F54" s="46"/>
      <c r="G54" s="46"/>
      <c r="H54" s="46">
        <f t="shared" si="3"/>
        <v>0</v>
      </c>
      <c r="I54" s="46">
        <f t="shared" si="4"/>
        <v>0</v>
      </c>
      <c r="J54" s="55" t="str">
        <f>'[1]Ostuarvete nimekiri'!$D$15</f>
        <v>LaSpa Group OÜ</v>
      </c>
      <c r="K54" s="40" t="s">
        <v>83</v>
      </c>
      <c r="L54" s="46">
        <v>9678</v>
      </c>
      <c r="M54" s="46"/>
      <c r="N54" s="46">
        <f t="shared" si="2"/>
        <v>9678</v>
      </c>
      <c r="O54" s="41">
        <v>45309</v>
      </c>
      <c r="P54" s="42">
        <v>9678</v>
      </c>
      <c r="Q54" s="42">
        <v>9678</v>
      </c>
      <c r="R54" s="40"/>
    </row>
    <row r="55" spans="1:18" s="43" customFormat="1" x14ac:dyDescent="0.3">
      <c r="A55" s="38"/>
      <c r="B55" s="39"/>
      <c r="C55" s="39" t="s">
        <v>171</v>
      </c>
      <c r="D55" s="40" t="s">
        <v>154</v>
      </c>
      <c r="E55" s="41">
        <v>45306</v>
      </c>
      <c r="F55" s="46"/>
      <c r="G55" s="46"/>
      <c r="H55" s="46">
        <f t="shared" si="3"/>
        <v>0</v>
      </c>
      <c r="I55" s="46">
        <f t="shared" si="4"/>
        <v>0</v>
      </c>
      <c r="J55" s="40" t="s">
        <v>122</v>
      </c>
      <c r="K55" s="40" t="s">
        <v>83</v>
      </c>
      <c r="L55" s="46">
        <v>976</v>
      </c>
      <c r="M55" s="46"/>
      <c r="N55" s="46">
        <f t="shared" si="2"/>
        <v>976</v>
      </c>
      <c r="O55" s="41">
        <v>45309</v>
      </c>
      <c r="P55" s="42">
        <v>976</v>
      </c>
      <c r="Q55" s="42">
        <v>976</v>
      </c>
      <c r="R55" s="40"/>
    </row>
    <row r="56" spans="1:18" s="43" customFormat="1" x14ac:dyDescent="0.3">
      <c r="A56" s="38"/>
      <c r="B56" s="39"/>
      <c r="C56" s="39" t="s">
        <v>170</v>
      </c>
      <c r="D56" s="40" t="s">
        <v>155</v>
      </c>
      <c r="E56" s="41">
        <v>45642</v>
      </c>
      <c r="F56" s="46"/>
      <c r="G56" s="46"/>
      <c r="H56" s="46">
        <f t="shared" si="3"/>
        <v>0</v>
      </c>
      <c r="I56" s="46">
        <f t="shared" si="4"/>
        <v>0</v>
      </c>
      <c r="J56" s="43" t="s">
        <v>123</v>
      </c>
      <c r="K56" s="40" t="s">
        <v>124</v>
      </c>
      <c r="L56" s="46">
        <v>683.55</v>
      </c>
      <c r="M56" s="46"/>
      <c r="N56" s="46">
        <f t="shared" si="2"/>
        <v>683.55</v>
      </c>
      <c r="O56" s="41">
        <v>45645</v>
      </c>
      <c r="P56" s="42">
        <v>683.55</v>
      </c>
      <c r="Q56" s="42">
        <v>683.55</v>
      </c>
      <c r="R56" s="40"/>
    </row>
    <row r="57" spans="1:18" s="43" customFormat="1" x14ac:dyDescent="0.3">
      <c r="A57" s="38"/>
      <c r="B57" s="39"/>
      <c r="C57" s="39" t="s">
        <v>171</v>
      </c>
      <c r="D57" s="40" t="s">
        <v>156</v>
      </c>
      <c r="E57" s="41">
        <v>45338</v>
      </c>
      <c r="F57" s="46"/>
      <c r="G57" s="46"/>
      <c r="H57" s="46">
        <f t="shared" si="3"/>
        <v>0</v>
      </c>
      <c r="I57" s="46">
        <f t="shared" si="4"/>
        <v>0</v>
      </c>
      <c r="J57" s="40" t="s">
        <v>125</v>
      </c>
      <c r="K57" s="40" t="s">
        <v>126</v>
      </c>
      <c r="L57" s="46">
        <v>236.07</v>
      </c>
      <c r="M57" s="46"/>
      <c r="N57" s="46">
        <f t="shared" si="2"/>
        <v>236.07</v>
      </c>
      <c r="O57" s="41">
        <v>45343</v>
      </c>
      <c r="P57" s="42">
        <v>236.07</v>
      </c>
      <c r="Q57" s="42">
        <v>236.07</v>
      </c>
      <c r="R57" s="40"/>
    </row>
    <row r="58" spans="1:18" s="43" customFormat="1" x14ac:dyDescent="0.3">
      <c r="A58" s="38"/>
      <c r="B58" s="39"/>
      <c r="C58" s="39" t="s">
        <v>171</v>
      </c>
      <c r="D58" s="40" t="s">
        <v>157</v>
      </c>
      <c r="E58" s="41">
        <v>45505</v>
      </c>
      <c r="F58" s="46"/>
      <c r="G58" s="46"/>
      <c r="H58" s="46">
        <f t="shared" si="3"/>
        <v>0</v>
      </c>
      <c r="I58" s="46">
        <f t="shared" si="4"/>
        <v>0</v>
      </c>
      <c r="J58" s="40" t="s">
        <v>125</v>
      </c>
      <c r="K58" s="40" t="s">
        <v>126</v>
      </c>
      <c r="L58" s="46">
        <v>216.55</v>
      </c>
      <c r="M58" s="46"/>
      <c r="N58" s="46">
        <f t="shared" si="2"/>
        <v>216.55</v>
      </c>
      <c r="O58" s="41">
        <v>45510</v>
      </c>
      <c r="P58" s="42">
        <v>216.55</v>
      </c>
      <c r="Q58" s="42">
        <v>216.55</v>
      </c>
      <c r="R58" s="40"/>
    </row>
    <row r="59" spans="1:18" s="43" customFormat="1" x14ac:dyDescent="0.3">
      <c r="A59" s="38"/>
      <c r="B59" s="39"/>
      <c r="C59" s="39" t="s">
        <v>172</v>
      </c>
      <c r="D59" s="40" t="s">
        <v>158</v>
      </c>
      <c r="E59" s="41">
        <v>45383</v>
      </c>
      <c r="F59" s="46"/>
      <c r="G59" s="46"/>
      <c r="H59" s="46">
        <f t="shared" si="3"/>
        <v>0</v>
      </c>
      <c r="I59" s="46">
        <f t="shared" si="4"/>
        <v>0</v>
      </c>
      <c r="J59" s="40" t="s">
        <v>127</v>
      </c>
      <c r="K59" s="6" t="s">
        <v>128</v>
      </c>
      <c r="L59" s="46">
        <v>786</v>
      </c>
      <c r="M59" s="46"/>
      <c r="N59" s="46">
        <f t="shared" si="2"/>
        <v>786</v>
      </c>
      <c r="O59" s="41">
        <v>45510</v>
      </c>
      <c r="P59" s="42">
        <v>786</v>
      </c>
      <c r="Q59" s="42">
        <v>786</v>
      </c>
      <c r="R59" s="40"/>
    </row>
    <row r="60" spans="1:18" x14ac:dyDescent="0.3">
      <c r="A60" s="31"/>
      <c r="B60" s="9"/>
      <c r="C60" s="39" t="s">
        <v>172</v>
      </c>
      <c r="D60" s="6" t="s">
        <v>159</v>
      </c>
      <c r="E60" s="10">
        <v>45406</v>
      </c>
      <c r="F60" s="46"/>
      <c r="G60" s="46"/>
      <c r="H60" s="46">
        <f t="shared" si="3"/>
        <v>0</v>
      </c>
      <c r="I60" s="46">
        <f t="shared" si="4"/>
        <v>0</v>
      </c>
      <c r="J60" s="6" t="s">
        <v>129</v>
      </c>
      <c r="K60" s="7" t="s">
        <v>128</v>
      </c>
      <c r="L60" s="46">
        <v>485</v>
      </c>
      <c r="M60" s="46"/>
      <c r="N60" s="46">
        <f t="shared" si="2"/>
        <v>485</v>
      </c>
      <c r="O60" s="10">
        <v>45408</v>
      </c>
      <c r="P60" s="11">
        <v>485</v>
      </c>
      <c r="Q60" s="11">
        <v>485</v>
      </c>
      <c r="R60" s="6"/>
    </row>
    <row r="61" spans="1:18" x14ac:dyDescent="0.3">
      <c r="A61" s="31"/>
      <c r="B61" s="9"/>
      <c r="C61" s="9" t="s">
        <v>171</v>
      </c>
      <c r="D61" s="6" t="s">
        <v>160</v>
      </c>
      <c r="E61" s="10">
        <v>45638</v>
      </c>
      <c r="F61" s="46"/>
      <c r="G61" s="46"/>
      <c r="H61" s="46">
        <f t="shared" si="3"/>
        <v>0</v>
      </c>
      <c r="I61" s="46">
        <f t="shared" si="4"/>
        <v>0</v>
      </c>
      <c r="J61" s="6" t="s">
        <v>130</v>
      </c>
      <c r="K61" s="6" t="s">
        <v>135</v>
      </c>
      <c r="L61" s="46">
        <v>4819</v>
      </c>
      <c r="M61" s="46"/>
      <c r="N61" s="46">
        <f t="shared" si="2"/>
        <v>4819</v>
      </c>
      <c r="O61" s="10">
        <v>45645</v>
      </c>
      <c r="P61" s="11">
        <v>4819</v>
      </c>
      <c r="Q61" s="11">
        <v>4819</v>
      </c>
      <c r="R61" s="6"/>
    </row>
    <row r="62" spans="1:18" x14ac:dyDescent="0.3">
      <c r="A62" s="31"/>
      <c r="B62" s="9"/>
      <c r="C62" s="9" t="s">
        <v>171</v>
      </c>
      <c r="D62" s="6" t="s">
        <v>162</v>
      </c>
      <c r="E62" s="10">
        <v>45411</v>
      </c>
      <c r="F62" s="46"/>
      <c r="G62" s="46"/>
      <c r="H62" s="46">
        <f t="shared" si="3"/>
        <v>0</v>
      </c>
      <c r="I62" s="46">
        <f t="shared" si="4"/>
        <v>0</v>
      </c>
      <c r="J62" s="6" t="s">
        <v>131</v>
      </c>
      <c r="K62" s="6" t="s">
        <v>132</v>
      </c>
      <c r="L62" s="46">
        <v>239</v>
      </c>
      <c r="M62" s="46"/>
      <c r="N62" s="46">
        <f t="shared" si="2"/>
        <v>239</v>
      </c>
      <c r="O62" s="10">
        <v>45411</v>
      </c>
      <c r="P62" s="11">
        <v>239</v>
      </c>
      <c r="Q62" s="11">
        <v>239</v>
      </c>
      <c r="R62" s="6"/>
    </row>
    <row r="63" spans="1:18" x14ac:dyDescent="0.3">
      <c r="A63" s="31"/>
      <c r="B63" s="9"/>
      <c r="C63" s="9" t="s">
        <v>171</v>
      </c>
      <c r="D63" s="6" t="s">
        <v>163</v>
      </c>
      <c r="E63" s="10">
        <v>45397</v>
      </c>
      <c r="F63" s="46"/>
      <c r="G63" s="46"/>
      <c r="H63" s="46">
        <f t="shared" si="3"/>
        <v>0</v>
      </c>
      <c r="I63" s="46">
        <f t="shared" si="4"/>
        <v>0</v>
      </c>
      <c r="J63" s="6" t="s">
        <v>133</v>
      </c>
      <c r="K63" s="6" t="s">
        <v>132</v>
      </c>
      <c r="L63" s="46">
        <v>349</v>
      </c>
      <c r="M63" s="46"/>
      <c r="N63" s="46">
        <f t="shared" si="2"/>
        <v>349</v>
      </c>
      <c r="O63" s="10">
        <v>45397</v>
      </c>
      <c r="P63" s="11">
        <v>349</v>
      </c>
      <c r="Q63" s="11">
        <v>349</v>
      </c>
      <c r="R63" s="6"/>
    </row>
    <row r="64" spans="1:18" ht="14.25" customHeight="1" x14ac:dyDescent="0.3">
      <c r="A64" s="31"/>
      <c r="B64" s="9"/>
      <c r="C64" s="9" t="s">
        <v>171</v>
      </c>
      <c r="D64" s="6" t="s">
        <v>161</v>
      </c>
      <c r="E64" s="10">
        <v>45327</v>
      </c>
      <c r="F64" s="46"/>
      <c r="G64" s="46"/>
      <c r="H64" s="46">
        <f t="shared" si="3"/>
        <v>0</v>
      </c>
      <c r="I64" s="46">
        <f t="shared" si="4"/>
        <v>0</v>
      </c>
      <c r="J64" s="6" t="s">
        <v>130</v>
      </c>
      <c r="K64" s="6" t="s">
        <v>134</v>
      </c>
      <c r="L64" s="46">
        <v>170.8</v>
      </c>
      <c r="M64" s="46"/>
      <c r="N64" s="46">
        <f t="shared" si="2"/>
        <v>170.8</v>
      </c>
      <c r="O64" s="10">
        <v>45370</v>
      </c>
      <c r="P64" s="11">
        <v>170.8</v>
      </c>
      <c r="Q64" s="11">
        <v>170.8</v>
      </c>
      <c r="R64" s="6"/>
    </row>
    <row r="65" spans="1:18" x14ac:dyDescent="0.3">
      <c r="A65" s="31"/>
      <c r="B65" s="9"/>
      <c r="C65" s="9" t="s">
        <v>172</v>
      </c>
      <c r="D65" s="6" t="s">
        <v>138</v>
      </c>
      <c r="E65" s="10">
        <v>45559</v>
      </c>
      <c r="F65" s="46"/>
      <c r="G65" s="46"/>
      <c r="H65" s="46">
        <f t="shared" si="3"/>
        <v>0</v>
      </c>
      <c r="I65" s="46">
        <f t="shared" si="4"/>
        <v>0</v>
      </c>
      <c r="J65" s="6" t="s">
        <v>136</v>
      </c>
      <c r="K65" s="6" t="s">
        <v>137</v>
      </c>
      <c r="L65" s="46">
        <v>850</v>
      </c>
      <c r="M65" s="46"/>
      <c r="N65" s="46">
        <f t="shared" si="2"/>
        <v>850</v>
      </c>
      <c r="O65" s="10">
        <v>45559</v>
      </c>
      <c r="P65" s="11">
        <v>850</v>
      </c>
      <c r="Q65" s="11">
        <v>850</v>
      </c>
      <c r="R65" s="6"/>
    </row>
    <row r="66" spans="1:18" x14ac:dyDescent="0.3">
      <c r="A66" s="31"/>
      <c r="B66" s="9"/>
      <c r="C66" s="9" t="s">
        <v>173</v>
      </c>
      <c r="D66" s="6" t="s">
        <v>142</v>
      </c>
      <c r="E66" s="10">
        <v>45363</v>
      </c>
      <c r="F66" s="46"/>
      <c r="G66" s="46"/>
      <c r="H66" s="46">
        <f t="shared" si="3"/>
        <v>0</v>
      </c>
      <c r="I66" s="46">
        <f t="shared" si="4"/>
        <v>0</v>
      </c>
      <c r="J66" s="6" t="s">
        <v>141</v>
      </c>
      <c r="K66" s="6" t="s">
        <v>153</v>
      </c>
      <c r="L66" s="46">
        <v>963.8</v>
      </c>
      <c r="M66" s="46"/>
      <c r="N66" s="46">
        <f t="shared" si="2"/>
        <v>963.8</v>
      </c>
      <c r="O66" s="10">
        <v>45366</v>
      </c>
      <c r="P66" s="11">
        <v>963.8</v>
      </c>
      <c r="Q66" s="11">
        <v>963.8</v>
      </c>
      <c r="R66" s="6"/>
    </row>
    <row r="67" spans="1:18" x14ac:dyDescent="0.3">
      <c r="A67" s="31"/>
      <c r="B67" s="9"/>
      <c r="C67" s="9" t="s">
        <v>173</v>
      </c>
      <c r="D67" s="6" t="s">
        <v>143</v>
      </c>
      <c r="E67" s="10">
        <v>45469</v>
      </c>
      <c r="F67" s="46"/>
      <c r="G67" s="46"/>
      <c r="H67" s="46">
        <f t="shared" si="3"/>
        <v>0</v>
      </c>
      <c r="I67" s="46">
        <f t="shared" si="4"/>
        <v>0</v>
      </c>
      <c r="J67" s="6" t="s">
        <v>141</v>
      </c>
      <c r="K67" s="6" t="s">
        <v>153</v>
      </c>
      <c r="L67" s="46">
        <v>3814.21</v>
      </c>
      <c r="M67" s="46"/>
      <c r="N67" s="46">
        <f t="shared" si="2"/>
        <v>3814.21</v>
      </c>
      <c r="O67" s="10">
        <v>45475</v>
      </c>
      <c r="P67" s="11">
        <v>3814.21</v>
      </c>
      <c r="Q67" s="11">
        <v>3814.21</v>
      </c>
      <c r="R67" s="6"/>
    </row>
    <row r="68" spans="1:18" x14ac:dyDescent="0.3">
      <c r="A68" s="31"/>
      <c r="B68" s="9"/>
      <c r="C68" s="9" t="s">
        <v>173</v>
      </c>
      <c r="D68" s="6" t="s">
        <v>144</v>
      </c>
      <c r="E68" s="10">
        <v>45541</v>
      </c>
      <c r="F68" s="46"/>
      <c r="G68" s="46"/>
      <c r="H68" s="46">
        <f t="shared" si="3"/>
        <v>0</v>
      </c>
      <c r="I68" s="46">
        <f t="shared" si="4"/>
        <v>0</v>
      </c>
      <c r="J68" s="6" t="s">
        <v>141</v>
      </c>
      <c r="K68" s="6" t="s">
        <v>153</v>
      </c>
      <c r="L68" s="46">
        <v>244</v>
      </c>
      <c r="M68" s="46"/>
      <c r="N68" s="46">
        <f t="shared" si="2"/>
        <v>244</v>
      </c>
      <c r="O68" s="10">
        <v>45555</v>
      </c>
      <c r="P68" s="11">
        <v>244</v>
      </c>
      <c r="Q68" s="11">
        <v>244</v>
      </c>
      <c r="R68" s="6"/>
    </row>
    <row r="69" spans="1:18" ht="14.5" thickBot="1" x14ac:dyDescent="0.35">
      <c r="A69" s="31"/>
      <c r="B69" s="9"/>
      <c r="C69" s="9" t="s">
        <v>172</v>
      </c>
      <c r="D69" s="6" t="s">
        <v>140</v>
      </c>
      <c r="E69" s="10">
        <v>45584</v>
      </c>
      <c r="F69" s="46"/>
      <c r="G69" s="46"/>
      <c r="H69" s="46">
        <f t="shared" si="3"/>
        <v>0</v>
      </c>
      <c r="I69" s="46">
        <f t="shared" si="4"/>
        <v>0</v>
      </c>
      <c r="J69" s="6" t="s">
        <v>139</v>
      </c>
      <c r="K69" s="6" t="s">
        <v>137</v>
      </c>
      <c r="L69" s="46">
        <v>915</v>
      </c>
      <c r="M69" s="46"/>
      <c r="N69" s="46">
        <f t="shared" si="2"/>
        <v>915</v>
      </c>
      <c r="O69" s="10">
        <v>45593</v>
      </c>
      <c r="P69" s="11">
        <v>915</v>
      </c>
      <c r="Q69" s="11">
        <v>915</v>
      </c>
      <c r="R69" s="6"/>
    </row>
    <row r="70" spans="1:18" ht="14.5" thickBot="1" x14ac:dyDescent="0.35">
      <c r="A70" s="14"/>
      <c r="C70" s="32" t="s">
        <v>174</v>
      </c>
      <c r="D70" s="33"/>
      <c r="E70" s="34" t="s">
        <v>43</v>
      </c>
      <c r="F70" s="35">
        <f>SUM(F10:F69)</f>
        <v>0</v>
      </c>
      <c r="G70" s="35">
        <f>SUM(G10:G69)</f>
        <v>0</v>
      </c>
      <c r="H70" s="35">
        <f>SUM(H10:H69)</f>
        <v>0</v>
      </c>
      <c r="I70" s="35">
        <f>SUM(I10:I69)</f>
        <v>0</v>
      </c>
      <c r="L70" s="35">
        <f>SUM(L10:L69)</f>
        <v>45007.310000000005</v>
      </c>
      <c r="M70" s="35">
        <f>SUM(M10:M69)</f>
        <v>0</v>
      </c>
      <c r="N70" s="35">
        <f>SUM(N10:N69)</f>
        <v>45007.310000000005</v>
      </c>
      <c r="O70" s="35"/>
      <c r="P70" s="35">
        <f>SUM(P10:P69)</f>
        <v>45007.310000000005</v>
      </c>
      <c r="Q70" s="36">
        <f>SUM(Q10:Q69)</f>
        <v>45007.310000000005</v>
      </c>
    </row>
    <row r="71" spans="1:18" ht="29.5" customHeight="1" thickBot="1" x14ac:dyDescent="0.35">
      <c r="A71" s="14"/>
      <c r="C71" s="175" t="s">
        <v>61</v>
      </c>
      <c r="D71" s="176"/>
      <c r="E71" s="48" t="s">
        <v>43</v>
      </c>
      <c r="F71" s="49">
        <v>45000</v>
      </c>
      <c r="G71" s="47"/>
      <c r="H71" s="47"/>
      <c r="I71" s="47"/>
      <c r="L71" s="47"/>
      <c r="M71" s="47"/>
      <c r="N71" s="47"/>
      <c r="P71" s="47"/>
      <c r="Q71" s="47"/>
    </row>
    <row r="72" spans="1:18" ht="14.5" thickBot="1" x14ac:dyDescent="0.35">
      <c r="C72" s="177" t="s">
        <v>51</v>
      </c>
      <c r="D72" s="178"/>
      <c r="E72" s="50" t="s">
        <v>43</v>
      </c>
      <c r="F72" s="51">
        <f>F70+L70</f>
        <v>45007.310000000005</v>
      </c>
      <c r="G72" s="47"/>
    </row>
    <row r="73" spans="1:18" ht="14.5" thickBot="1" x14ac:dyDescent="0.35">
      <c r="C73" s="177" t="s">
        <v>47</v>
      </c>
      <c r="D73" s="178"/>
      <c r="E73" s="50" t="s">
        <v>43</v>
      </c>
      <c r="F73" s="51">
        <f>F71-F72</f>
        <v>-7.3100000000049477</v>
      </c>
      <c r="G73" s="47"/>
    </row>
    <row r="76" spans="1:18" ht="15" customHeight="1" x14ac:dyDescent="0.3">
      <c r="C76" s="4"/>
      <c r="D76" s="3"/>
      <c r="E76" s="164" t="s">
        <v>13</v>
      </c>
      <c r="F76" s="165"/>
      <c r="G76" s="165"/>
      <c r="H76" s="165"/>
      <c r="I76" s="165"/>
      <c r="J76" s="166"/>
    </row>
    <row r="77" spans="1:18" ht="42.75" customHeight="1" x14ac:dyDescent="0.3">
      <c r="C77" s="203" t="s">
        <v>21</v>
      </c>
      <c r="D77" s="204"/>
      <c r="E77" s="197" t="s">
        <v>0</v>
      </c>
      <c r="F77" s="198"/>
      <c r="G77" s="198"/>
      <c r="H77" s="199"/>
      <c r="I77" s="195" t="s">
        <v>1</v>
      </c>
      <c r="J77" s="196"/>
    </row>
    <row r="78" spans="1:18" x14ac:dyDescent="0.3">
      <c r="C78" s="153" t="str">
        <f>'Lisa 1 Tegevusaruanne'!C11</f>
        <v>PIIA KALLAS</v>
      </c>
      <c r="D78" s="154"/>
      <c r="E78" s="157" t="s">
        <v>2</v>
      </c>
      <c r="F78" s="158"/>
      <c r="G78" s="158"/>
      <c r="H78" s="158"/>
      <c r="I78" s="159">
        <v>45686</v>
      </c>
      <c r="J78" s="160"/>
    </row>
    <row r="79" spans="1:18" x14ac:dyDescent="0.3">
      <c r="A79" s="14"/>
    </row>
    <row r="80" spans="1:18" x14ac:dyDescent="0.3">
      <c r="A80" s="14"/>
    </row>
    <row r="81" spans="1:1" x14ac:dyDescent="0.3">
      <c r="A81" s="14"/>
    </row>
    <row r="82" spans="1:1" x14ac:dyDescent="0.3">
      <c r="A82" s="14"/>
    </row>
    <row r="83" spans="1:1" x14ac:dyDescent="0.3">
      <c r="A83" s="14"/>
    </row>
    <row r="84" spans="1:1" x14ac:dyDescent="0.3">
      <c r="A84" s="14"/>
    </row>
    <row r="85" spans="1:1" x14ac:dyDescent="0.3">
      <c r="A85" s="14"/>
    </row>
    <row r="86" spans="1:1" x14ac:dyDescent="0.3">
      <c r="A86" s="14"/>
    </row>
    <row r="87" spans="1:1" x14ac:dyDescent="0.3">
      <c r="A87" s="14"/>
    </row>
    <row r="88" spans="1:1" x14ac:dyDescent="0.3">
      <c r="A88" s="14"/>
    </row>
    <row r="89" spans="1:1" x14ac:dyDescent="0.3">
      <c r="A89" s="14"/>
    </row>
    <row r="90" spans="1:1" x14ac:dyDescent="0.3">
      <c r="A90" s="14"/>
    </row>
    <row r="91" spans="1:1" x14ac:dyDescent="0.3">
      <c r="A91" s="14"/>
    </row>
    <row r="92" spans="1:1" x14ac:dyDescent="0.3">
      <c r="A92" s="14"/>
    </row>
    <row r="93" spans="1:1" x14ac:dyDescent="0.3">
      <c r="A93" s="14"/>
    </row>
    <row r="94" spans="1:1" x14ac:dyDescent="0.3">
      <c r="A94" s="14"/>
    </row>
    <row r="95" spans="1:1" x14ac:dyDescent="0.3">
      <c r="A95" s="14"/>
    </row>
    <row r="96" spans="1:1" x14ac:dyDescent="0.3">
      <c r="A96" s="14"/>
    </row>
    <row r="97" spans="1:1" x14ac:dyDescent="0.3">
      <c r="A97" s="14"/>
    </row>
    <row r="98" spans="1:1" x14ac:dyDescent="0.3">
      <c r="A98" s="14"/>
    </row>
    <row r="99" spans="1:1" x14ac:dyDescent="0.3">
      <c r="A99" s="14"/>
    </row>
    <row r="100" spans="1:1" x14ac:dyDescent="0.3">
      <c r="A100" s="14"/>
    </row>
    <row r="101" spans="1:1" x14ac:dyDescent="0.3">
      <c r="A101" s="14"/>
    </row>
    <row r="102" spans="1:1" x14ac:dyDescent="0.3">
      <c r="A102" s="14"/>
    </row>
    <row r="103" spans="1:1" x14ac:dyDescent="0.3">
      <c r="A103" s="14"/>
    </row>
    <row r="104" spans="1:1" x14ac:dyDescent="0.3">
      <c r="A104" s="14"/>
    </row>
  </sheetData>
  <mergeCells count="24">
    <mergeCell ref="F6:I6"/>
    <mergeCell ref="A7:B7"/>
    <mergeCell ref="I77:J77"/>
    <mergeCell ref="E77:H77"/>
    <mergeCell ref="D7:N7"/>
    <mergeCell ref="C77:D77"/>
    <mergeCell ref="F4:I4"/>
    <mergeCell ref="C4:E4"/>
    <mergeCell ref="F3:I3"/>
    <mergeCell ref="C3:E3"/>
    <mergeCell ref="F5:I5"/>
    <mergeCell ref="C78:D78"/>
    <mergeCell ref="O7:R7"/>
    <mergeCell ref="E78:H78"/>
    <mergeCell ref="I78:J78"/>
    <mergeCell ref="F8:I8"/>
    <mergeCell ref="L8:N8"/>
    <mergeCell ref="E76:J76"/>
    <mergeCell ref="C8:E8"/>
    <mergeCell ref="J8:K8"/>
    <mergeCell ref="O8:R8"/>
    <mergeCell ref="C71:D71"/>
    <mergeCell ref="C72:D72"/>
    <mergeCell ref="C73:D73"/>
  </mergeCells>
  <phoneticPr fontId="23" type="noConversion"/>
  <pageMargins left="0.51181102362204722" right="0.51181102362204722" top="0.74803149606299213" bottom="0.74803149606299213" header="0.31496062992125984" footer="0.31496062992125984"/>
  <pageSetup paperSize="8" scale="58"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vt:i4>
      </vt:variant>
      <vt:variant>
        <vt:lpstr>Nimega vahemikud</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Piia Kallas</cp:lastModifiedBy>
  <cp:lastPrinted>2023-06-01T11:24:06Z</cp:lastPrinted>
  <dcterms:created xsi:type="dcterms:W3CDTF">2000-03-21T14:34:47Z</dcterms:created>
  <dcterms:modified xsi:type="dcterms:W3CDTF">2025-01-29T07:52:41Z</dcterms:modified>
</cp:coreProperties>
</file>